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uditone-my.sharepoint.com/personal/loren_shade_auditonellc_com/Documents/Documents/MARKETING/ACUARP-MAGAZINE/"/>
    </mc:Choice>
  </mc:AlternateContent>
  <xr:revisionPtr revIDLastSave="0" documentId="8_{8BB34E4A-9E07-491B-B94E-BA2CC61505A0}" xr6:coauthVersionLast="47" xr6:coauthVersionMax="47" xr10:uidLastSave="{00000000-0000-0000-0000-000000000000}"/>
  <bookViews>
    <workbookView xWindow="2880" yWindow="17610" windowWidth="21600" windowHeight="14120" activeTab="1" xr2:uid="{00000000-000D-0000-FFFF-FFFF00000000}"/>
  </bookViews>
  <sheets>
    <sheet name="Start Here" sheetId="1" r:id="rId1"/>
    <sheet name="Corrective Action Checklist" sheetId="2" r:id="rId2"/>
    <sheet name="Root Cause Worksheet" sheetId="3" r:id="rId3"/>
    <sheet name="Remediation Plan" sheetId="4" r:id="rId4"/>
    <sheet name="Closure Decision Guide" sheetId="5" r:id="rId5"/>
    <sheet name="Committee Dashboard" sheetId="6" r:id="rId6"/>
    <sheet name="Lists" sheetId="7" state="hidden" r:id="rId7"/>
  </sheets>
  <definedNames>
    <definedName name="_xlnm._FilterDatabase" localSheetId="1" hidden="1">'Corrective Action Checklist'!$A$4:$G$16</definedName>
    <definedName name="_xlnm._FilterDatabase" localSheetId="3" hidden="1">'Remediation Plan'!$A$4:$R$104</definedName>
    <definedName name="_xlnm.Print_Titles" localSheetId="5">'Committee Dashboard'!$1:$13</definedName>
  </definedNames>
  <calcPr calcId="191028" calcCompleted="0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6" l="1"/>
  <c r="A9" i="6"/>
  <c r="G6" i="6"/>
  <c r="E6" i="6"/>
  <c r="C6" i="6"/>
  <c r="A6" i="6"/>
  <c r="U104" i="4"/>
  <c r="S104" i="4"/>
  <c r="T104" i="4" s="1"/>
  <c r="U103" i="4"/>
  <c r="S103" i="4"/>
  <c r="T103" i="4" s="1"/>
  <c r="U102" i="4"/>
  <c r="S102" i="4"/>
  <c r="T102" i="4" s="1"/>
  <c r="U101" i="4"/>
  <c r="S101" i="4"/>
  <c r="T101" i="4" s="1"/>
  <c r="U100" i="4"/>
  <c r="S100" i="4"/>
  <c r="T100" i="4" s="1"/>
  <c r="U99" i="4"/>
  <c r="S99" i="4"/>
  <c r="T99" i="4" s="1"/>
  <c r="U98" i="4"/>
  <c r="S98" i="4"/>
  <c r="T98" i="4" s="1"/>
  <c r="U97" i="4"/>
  <c r="S97" i="4"/>
  <c r="T97" i="4" s="1"/>
  <c r="U96" i="4"/>
  <c r="S96" i="4"/>
  <c r="T96" i="4" s="1"/>
  <c r="U95" i="4"/>
  <c r="S95" i="4"/>
  <c r="T95" i="4" s="1"/>
  <c r="U94" i="4"/>
  <c r="S94" i="4"/>
  <c r="T94" i="4" s="1"/>
  <c r="U93" i="4"/>
  <c r="S93" i="4"/>
  <c r="T93" i="4" s="1"/>
  <c r="U92" i="4"/>
  <c r="S92" i="4"/>
  <c r="T92" i="4" s="1"/>
  <c r="U91" i="4"/>
  <c r="S91" i="4"/>
  <c r="T91" i="4" s="1"/>
  <c r="U90" i="4"/>
  <c r="S90" i="4"/>
  <c r="T90" i="4" s="1"/>
  <c r="U89" i="4"/>
  <c r="S89" i="4"/>
  <c r="T89" i="4" s="1"/>
  <c r="U88" i="4"/>
  <c r="S88" i="4"/>
  <c r="T88" i="4" s="1"/>
  <c r="U87" i="4"/>
  <c r="S87" i="4"/>
  <c r="T87" i="4" s="1"/>
  <c r="U86" i="4"/>
  <c r="S86" i="4"/>
  <c r="T86" i="4" s="1"/>
  <c r="U85" i="4"/>
  <c r="S85" i="4"/>
  <c r="T85" i="4" s="1"/>
  <c r="U84" i="4"/>
  <c r="S84" i="4"/>
  <c r="T84" i="4" s="1"/>
  <c r="U83" i="4"/>
  <c r="S83" i="4"/>
  <c r="T83" i="4" s="1"/>
  <c r="U82" i="4"/>
  <c r="S82" i="4"/>
  <c r="T82" i="4" s="1"/>
  <c r="U81" i="4"/>
  <c r="S81" i="4"/>
  <c r="T81" i="4" s="1"/>
  <c r="U80" i="4"/>
  <c r="S80" i="4"/>
  <c r="T80" i="4" s="1"/>
  <c r="U79" i="4"/>
  <c r="S79" i="4"/>
  <c r="T79" i="4" s="1"/>
  <c r="U78" i="4"/>
  <c r="S78" i="4"/>
  <c r="T78" i="4" s="1"/>
  <c r="U77" i="4"/>
  <c r="S77" i="4"/>
  <c r="T77" i="4" s="1"/>
  <c r="U76" i="4"/>
  <c r="S76" i="4"/>
  <c r="T76" i="4" s="1"/>
  <c r="U75" i="4"/>
  <c r="S75" i="4"/>
  <c r="T75" i="4" s="1"/>
  <c r="U74" i="4"/>
  <c r="S74" i="4"/>
  <c r="T74" i="4" s="1"/>
  <c r="U73" i="4"/>
  <c r="S73" i="4"/>
  <c r="T73" i="4" s="1"/>
  <c r="U72" i="4"/>
  <c r="S72" i="4"/>
  <c r="T72" i="4" s="1"/>
  <c r="U71" i="4"/>
  <c r="S71" i="4"/>
  <c r="T71" i="4" s="1"/>
  <c r="U70" i="4"/>
  <c r="S70" i="4"/>
  <c r="T70" i="4" s="1"/>
  <c r="U69" i="4"/>
  <c r="S69" i="4"/>
  <c r="T69" i="4" s="1"/>
  <c r="U68" i="4"/>
  <c r="S68" i="4"/>
  <c r="T68" i="4" s="1"/>
  <c r="U67" i="4"/>
  <c r="S67" i="4"/>
  <c r="T67" i="4" s="1"/>
  <c r="U66" i="4"/>
  <c r="S66" i="4"/>
  <c r="T66" i="4" s="1"/>
  <c r="U65" i="4"/>
  <c r="S65" i="4"/>
  <c r="T65" i="4" s="1"/>
  <c r="U64" i="4"/>
  <c r="S64" i="4"/>
  <c r="T64" i="4" s="1"/>
  <c r="U63" i="4"/>
  <c r="S63" i="4"/>
  <c r="T63" i="4" s="1"/>
  <c r="U62" i="4"/>
  <c r="S62" i="4"/>
  <c r="T62" i="4" s="1"/>
  <c r="U61" i="4"/>
  <c r="S61" i="4"/>
  <c r="T61" i="4" s="1"/>
  <c r="U60" i="4"/>
  <c r="S60" i="4"/>
  <c r="T60" i="4" s="1"/>
  <c r="U59" i="4"/>
  <c r="S59" i="4"/>
  <c r="T59" i="4" s="1"/>
  <c r="U58" i="4"/>
  <c r="S58" i="4"/>
  <c r="T58" i="4" s="1"/>
  <c r="U57" i="4"/>
  <c r="S57" i="4"/>
  <c r="T57" i="4" s="1"/>
  <c r="U56" i="4"/>
  <c r="S56" i="4"/>
  <c r="T56" i="4" s="1"/>
  <c r="U55" i="4"/>
  <c r="S55" i="4"/>
  <c r="T55" i="4" s="1"/>
  <c r="U54" i="4"/>
  <c r="S54" i="4"/>
  <c r="T54" i="4" s="1"/>
  <c r="U53" i="4"/>
  <c r="S53" i="4"/>
  <c r="T53" i="4" s="1"/>
  <c r="U52" i="4"/>
  <c r="S52" i="4"/>
  <c r="T52" i="4" s="1"/>
  <c r="U51" i="4"/>
  <c r="S51" i="4"/>
  <c r="T51" i="4" s="1"/>
  <c r="U50" i="4"/>
  <c r="S50" i="4"/>
  <c r="T50" i="4" s="1"/>
  <c r="U49" i="4"/>
  <c r="S49" i="4"/>
  <c r="T49" i="4" s="1"/>
  <c r="U48" i="4"/>
  <c r="S48" i="4"/>
  <c r="T48" i="4" s="1"/>
  <c r="U47" i="4"/>
  <c r="S47" i="4"/>
  <c r="T47" i="4" s="1"/>
  <c r="U46" i="4"/>
  <c r="S46" i="4"/>
  <c r="T46" i="4" s="1"/>
  <c r="U45" i="4"/>
  <c r="S45" i="4"/>
  <c r="T45" i="4" s="1"/>
  <c r="U44" i="4"/>
  <c r="S44" i="4"/>
  <c r="T44" i="4" s="1"/>
  <c r="U43" i="4"/>
  <c r="S43" i="4"/>
  <c r="T43" i="4" s="1"/>
  <c r="U42" i="4"/>
  <c r="S42" i="4"/>
  <c r="T42" i="4" s="1"/>
  <c r="U41" i="4"/>
  <c r="S41" i="4"/>
  <c r="T41" i="4" s="1"/>
  <c r="U40" i="4"/>
  <c r="S40" i="4"/>
  <c r="T40" i="4" s="1"/>
  <c r="U39" i="4"/>
  <c r="S39" i="4"/>
  <c r="T39" i="4" s="1"/>
  <c r="U38" i="4"/>
  <c r="S38" i="4"/>
  <c r="T38" i="4" s="1"/>
  <c r="U37" i="4"/>
  <c r="S37" i="4"/>
  <c r="T37" i="4" s="1"/>
  <c r="U36" i="4"/>
  <c r="S36" i="4"/>
  <c r="T36" i="4" s="1"/>
  <c r="U35" i="4"/>
  <c r="S35" i="4"/>
  <c r="T35" i="4" s="1"/>
  <c r="U34" i="4"/>
  <c r="S34" i="4"/>
  <c r="T34" i="4" s="1"/>
  <c r="U33" i="4"/>
  <c r="S33" i="4"/>
  <c r="T33" i="4" s="1"/>
  <c r="U32" i="4"/>
  <c r="S32" i="4"/>
  <c r="T32" i="4" s="1"/>
  <c r="U31" i="4"/>
  <c r="S31" i="4"/>
  <c r="T31" i="4" s="1"/>
  <c r="U30" i="4"/>
  <c r="S30" i="4"/>
  <c r="T30" i="4" s="1"/>
  <c r="U29" i="4"/>
  <c r="S29" i="4"/>
  <c r="T29" i="4" s="1"/>
  <c r="U28" i="4"/>
  <c r="S28" i="4"/>
  <c r="T28" i="4" s="1"/>
  <c r="U27" i="4"/>
  <c r="S27" i="4"/>
  <c r="T27" i="4" s="1"/>
  <c r="U26" i="4"/>
  <c r="S26" i="4"/>
  <c r="T26" i="4" s="1"/>
  <c r="U25" i="4"/>
  <c r="S25" i="4"/>
  <c r="T25" i="4" s="1"/>
  <c r="U24" i="4"/>
  <c r="S24" i="4"/>
  <c r="T24" i="4" s="1"/>
  <c r="U23" i="4"/>
  <c r="S23" i="4"/>
  <c r="T23" i="4" s="1"/>
  <c r="U22" i="4"/>
  <c r="S22" i="4"/>
  <c r="T22" i="4" s="1"/>
  <c r="U21" i="4"/>
  <c r="S21" i="4"/>
  <c r="T21" i="4" s="1"/>
  <c r="U20" i="4"/>
  <c r="S20" i="4"/>
  <c r="T20" i="4" s="1"/>
  <c r="U19" i="4"/>
  <c r="S19" i="4"/>
  <c r="T19" i="4" s="1"/>
  <c r="U18" i="4"/>
  <c r="S18" i="4"/>
  <c r="T18" i="4" s="1"/>
  <c r="U17" i="4"/>
  <c r="S17" i="4"/>
  <c r="T17" i="4" s="1"/>
  <c r="U16" i="4"/>
  <c r="S16" i="4"/>
  <c r="T16" i="4" s="1"/>
  <c r="U15" i="4"/>
  <c r="S15" i="4"/>
  <c r="T15" i="4" s="1"/>
  <c r="U14" i="4"/>
  <c r="S14" i="4"/>
  <c r="T14" i="4" s="1"/>
  <c r="U13" i="4"/>
  <c r="S13" i="4"/>
  <c r="T13" i="4" s="1"/>
  <c r="U12" i="4"/>
  <c r="S12" i="4"/>
  <c r="T12" i="4" s="1"/>
  <c r="U11" i="4"/>
  <c r="S11" i="4"/>
  <c r="T11" i="4" s="1"/>
  <c r="U10" i="4"/>
  <c r="S10" i="4"/>
  <c r="T10" i="4" s="1"/>
  <c r="U9" i="4"/>
  <c r="S9" i="4"/>
  <c r="T9" i="4" s="1"/>
  <c r="U8" i="4"/>
  <c r="S8" i="4"/>
  <c r="T8" i="4" s="1"/>
  <c r="U7" i="4"/>
  <c r="S7" i="4"/>
  <c r="T7" i="4" s="1"/>
  <c r="U6" i="4"/>
  <c r="S6" i="4"/>
  <c r="T6" i="4" s="1"/>
  <c r="U5" i="4"/>
  <c r="S5" i="4"/>
  <c r="T5" i="4" s="1"/>
  <c r="C20" i="2"/>
  <c r="C19" i="2"/>
  <c r="C18" i="2"/>
  <c r="C9" i="6" l="1"/>
  <c r="G9" i="6"/>
  <c r="D14" i="6"/>
  <c r="H14" i="6"/>
  <c r="C14" i="6"/>
  <c r="B14" i="6"/>
  <c r="A14" i="6"/>
  <c r="I14" i="6"/>
  <c r="J14" i="6"/>
  <c r="F14" i="6"/>
  <c r="G14" i="6"/>
  <c r="E14" i="6"/>
  <c r="D15" i="6"/>
  <c r="H15" i="6"/>
  <c r="C15" i="6"/>
  <c r="B15" i="6"/>
  <c r="A15" i="6"/>
  <c r="I15" i="6"/>
  <c r="J15" i="6"/>
  <c r="F15" i="6"/>
  <c r="G15" i="6"/>
  <c r="E15" i="6"/>
  <c r="D16" i="6"/>
  <c r="H16" i="6"/>
  <c r="C16" i="6"/>
  <c r="B16" i="6"/>
  <c r="A16" i="6"/>
  <c r="I16" i="6"/>
  <c r="J16" i="6"/>
  <c r="F16" i="6"/>
  <c r="G16" i="6"/>
  <c r="E16" i="6"/>
  <c r="D17" i="6"/>
  <c r="H17" i="6"/>
  <c r="C17" i="6"/>
  <c r="B17" i="6"/>
  <c r="A17" i="6"/>
  <c r="I17" i="6"/>
  <c r="J17" i="6"/>
  <c r="F17" i="6"/>
  <c r="G17" i="6"/>
  <c r="E17" i="6"/>
  <c r="D18" i="6"/>
  <c r="H18" i="6"/>
  <c r="C18" i="6"/>
  <c r="B18" i="6"/>
  <c r="A18" i="6"/>
  <c r="I18" i="6"/>
  <c r="J18" i="6"/>
  <c r="F18" i="6"/>
  <c r="G18" i="6"/>
  <c r="E18" i="6"/>
  <c r="D19" i="6"/>
  <c r="H19" i="6"/>
  <c r="C19" i="6"/>
  <c r="B19" i="6"/>
  <c r="A19" i="6"/>
  <c r="I19" i="6"/>
  <c r="J19" i="6"/>
  <c r="F19" i="6"/>
  <c r="G19" i="6"/>
  <c r="E19" i="6"/>
  <c r="D20" i="6"/>
  <c r="H20" i="6"/>
  <c r="C20" i="6"/>
  <c r="B20" i="6"/>
  <c r="A20" i="6"/>
  <c r="I20" i="6"/>
  <c r="J20" i="6"/>
  <c r="F20" i="6"/>
  <c r="G20" i="6"/>
  <c r="E20" i="6"/>
  <c r="D21" i="6"/>
  <c r="H21" i="6"/>
  <c r="C21" i="6"/>
  <c r="B21" i="6"/>
  <c r="A21" i="6"/>
  <c r="I21" i="6"/>
  <c r="J21" i="6"/>
  <c r="F21" i="6"/>
  <c r="G21" i="6"/>
  <c r="E21" i="6"/>
  <c r="D22" i="6"/>
  <c r="H22" i="6"/>
  <c r="C22" i="6"/>
  <c r="B22" i="6"/>
  <c r="A22" i="6"/>
  <c r="I22" i="6"/>
  <c r="J22" i="6"/>
  <c r="F22" i="6"/>
  <c r="G22" i="6"/>
  <c r="E22" i="6"/>
  <c r="D23" i="6"/>
  <c r="H23" i="6"/>
  <c r="C23" i="6"/>
  <c r="B23" i="6"/>
  <c r="A23" i="6"/>
  <c r="I23" i="6"/>
  <c r="J23" i="6"/>
  <c r="F23" i="6"/>
  <c r="G23" i="6"/>
  <c r="E23" i="6"/>
  <c r="D24" i="6"/>
  <c r="H24" i="6"/>
  <c r="C24" i="6"/>
  <c r="B24" i="6"/>
  <c r="A24" i="6"/>
  <c r="I24" i="6"/>
  <c r="J24" i="6"/>
  <c r="F24" i="6"/>
  <c r="G24" i="6"/>
  <c r="E24" i="6"/>
  <c r="D25" i="6"/>
  <c r="H25" i="6"/>
  <c r="C25" i="6"/>
  <c r="B25" i="6"/>
  <c r="A25" i="6"/>
  <c r="I25" i="6"/>
  <c r="J25" i="6"/>
  <c r="F25" i="6"/>
  <c r="G25" i="6"/>
  <c r="E25" i="6"/>
  <c r="D26" i="6"/>
  <c r="H26" i="6"/>
  <c r="C26" i="6"/>
  <c r="B26" i="6"/>
  <c r="A26" i="6"/>
  <c r="I26" i="6"/>
  <c r="J26" i="6"/>
  <c r="F26" i="6"/>
  <c r="G26" i="6"/>
  <c r="E26" i="6"/>
  <c r="D27" i="6"/>
  <c r="H27" i="6"/>
  <c r="C27" i="6"/>
  <c r="B27" i="6"/>
  <c r="A27" i="6"/>
  <c r="I27" i="6"/>
  <c r="J27" i="6"/>
  <c r="F27" i="6"/>
  <c r="G27" i="6"/>
  <c r="E27" i="6"/>
  <c r="D28" i="6"/>
  <c r="H28" i="6"/>
  <c r="C28" i="6"/>
  <c r="B28" i="6"/>
  <c r="A28" i="6"/>
  <c r="I28" i="6"/>
  <c r="J28" i="6"/>
  <c r="F28" i="6"/>
  <c r="G28" i="6"/>
  <c r="E28" i="6"/>
</calcChain>
</file>

<file path=xl/sharedStrings.xml><?xml version="1.0" encoding="utf-8"?>
<sst xmlns="http://schemas.openxmlformats.org/spreadsheetml/2006/main" count="247" uniqueCount="212">
  <si>
    <t xml:space="preserve">Closed / Corrected </t>
  </si>
  <si>
    <t>A Practical Audit Finding Remediation Toolkit</t>
  </si>
  <si>
    <t>Purpose</t>
  </si>
  <si>
    <t>Use this workbook to evaluate corrective-action quality, identify root causes, document remediation commitments, distinguish implementation from validated closure, and provide supervisory committees with clear reporting on unresolved risk.</t>
  </si>
  <si>
    <t>Recommended Workflow</t>
  </si>
  <si>
    <t>1</t>
  </si>
  <si>
    <t>Assess the proposed action</t>
  </si>
  <si>
    <t>Complete the Corrective Action Checklist before approving a remediation plan.</t>
  </si>
  <si>
    <t>2</t>
  </si>
  <si>
    <t>Identify why the finding occurred</t>
  </si>
  <si>
    <t>Use the Root Cause Worksheet to move beyond the visible exception.</t>
  </si>
  <si>
    <t>3</t>
  </si>
  <si>
    <t>Define accountable remediation</t>
  </si>
  <si>
    <t>Enter the finding, owner, dates, evidence, closure criteria, and risk disposition in the Remediation Plan.</t>
  </si>
  <si>
    <t>4</t>
  </si>
  <si>
    <t>Separate completion from effectiveness</t>
  </si>
  <si>
    <t>Use the Closure Decision Guide before changing a finding to Closed.</t>
  </si>
  <si>
    <t>5</t>
  </si>
  <si>
    <t>Report what leadership needs to know</t>
  </si>
  <si>
    <t>Use the Committee Dashboard to summarize significant, overdue, recurring, accepted, and unvalidated findings.</t>
  </si>
  <si>
    <t>Workbook Conventions</t>
  </si>
  <si>
    <t>Blue text</t>
  </si>
  <si>
    <t>User-entered information.</t>
  </si>
  <si>
    <t>Black text</t>
  </si>
  <si>
    <t>Formulas and calculated results.</t>
  </si>
  <si>
    <t>Orange fill</t>
  </si>
  <si>
    <t>Items requiring review or caution.</t>
  </si>
  <si>
    <t>Light red fill</t>
  </si>
  <si>
    <t>Potential gaps or unresolved conditions.</t>
  </si>
  <si>
    <t>Teal</t>
  </si>
  <si>
    <t>Key reporting and decision points.</t>
  </si>
  <si>
    <t>Corrective Action Quality Checklist</t>
  </si>
  <si>
    <t>Complete before approving or closing a corrective action. Enter Yes, No, or N/A and document the basis for the response.</t>
  </si>
  <si>
    <t>#</t>
  </si>
  <si>
    <t>Quality Test</t>
  </si>
  <si>
    <t>Why It Matters</t>
  </si>
  <si>
    <t>Response</t>
  </si>
  <si>
    <t>Evidence / Comments</t>
  </si>
  <si>
    <t>Owner</t>
  </si>
  <si>
    <t>Target Date</t>
  </si>
  <si>
    <t>Root cause is clearly stated</t>
  </si>
  <si>
    <t>Prevents remediation from addressing only the visible exception.</t>
  </si>
  <si>
    <t>The action directly addresses the root cause</t>
  </si>
  <si>
    <t>Connects the proposed change to the condition that produced the finding.</t>
  </si>
  <si>
    <t>The action identifies a specific process, control, system, or oversight change</t>
  </si>
  <si>
    <t>Replaces vague commitments with an observable change.</t>
  </si>
  <si>
    <t>A single accountable owner is named</t>
  </si>
  <si>
    <t>Clarifies responsibility for implementation and evidence.</t>
  </si>
  <si>
    <t>The target date is realistic and risk based</t>
  </si>
  <si>
    <t>Balances urgency with the work needed for sustainable correction.</t>
  </si>
  <si>
    <t>Required implementation evidence is defined</t>
  </si>
  <si>
    <t>Establishes what management must provide before implementation is recognized.</t>
  </si>
  <si>
    <t>Closure criteria are measurable</t>
  </si>
  <si>
    <t>Creates a common definition of what must be true before closure.</t>
  </si>
  <si>
    <t>A validation method and validator are identified</t>
  </si>
  <si>
    <t>Separates management completion from independent confirmation.</t>
  </si>
  <si>
    <t>The operating period is sufficient to demonstrate effectiveness</t>
  </si>
  <si>
    <t>Avoids closing a finding before the revised control can be tested.</t>
  </si>
  <si>
    <t>Similar exposure elsewhere has been considered</t>
  </si>
  <si>
    <t>Determines whether the weakness extends to other units, systems, or products.</t>
  </si>
  <si>
    <t>Residual risk and acceptance authority are defined</t>
  </si>
  <si>
    <t>Makes any remaining exposure visible and accountable.</t>
  </si>
  <si>
    <t>Escalation requirements are established</t>
  </si>
  <si>
    <t>Ensures delays, barriers, and ineffective remediation reach appropriate leadership.</t>
  </si>
  <si>
    <t>Checklist Result</t>
  </si>
  <si>
    <t>No Responses</t>
  </si>
  <si>
    <t>Completion Rate</t>
  </si>
  <si>
    <t>Root Cause Worksheet</t>
  </si>
  <si>
    <t>Use one copy per significant finding. The questions are prompts, not predetermined conclusions.</t>
  </si>
  <si>
    <t>Finding ID</t>
  </si>
  <si>
    <t>Finding Title</t>
  </si>
  <si>
    <t>Risk Rating</t>
  </si>
  <si>
    <t>Process / Area</t>
  </si>
  <si>
    <t>Finding Condition</t>
  </si>
  <si>
    <t>Describe what was observed and the supporting evidence.</t>
  </si>
  <si>
    <t>Risk / Potential Impact</t>
  </si>
  <si>
    <t>Describe what could occur if the condition persists.</t>
  </si>
  <si>
    <t>Immediate Cause</t>
  </si>
  <si>
    <t>What directly produced the exception?</t>
  </si>
  <si>
    <t>Why Was This Possible?</t>
  </si>
  <si>
    <t>Identify the process, control, system, data, or governance weakness.</t>
  </si>
  <si>
    <t>Why Was It Not Prevented or Detected?</t>
  </si>
  <si>
    <t>Identify the control or oversight gap.</t>
  </si>
  <si>
    <t>Extent of Exposure</t>
  </si>
  <si>
    <t>Consider other departments, products, systems, vendors, or periods.</t>
  </si>
  <si>
    <t>Root Cause Category</t>
  </si>
  <si>
    <t>Root Cause Statement</t>
  </si>
  <si>
    <t>State the underlying cause in one clear sentence.</t>
  </si>
  <si>
    <t>Corrective Response</t>
  </si>
  <si>
    <t>Describe the change needed to address the root cause.</t>
  </si>
  <si>
    <t>Evidence of Sustainable Correction</t>
  </si>
  <si>
    <t>Define what would demonstrate that the condition is unlikely to recur.</t>
  </si>
  <si>
    <t>Remediation Plan and Status Tracker</t>
  </si>
  <si>
    <t>Enter one finding per row. Dashboard formulas summarize rows 5 through 104.</t>
  </si>
  <si>
    <t>Source</t>
  </si>
  <si>
    <t>Repeat Finding?</t>
  </si>
  <si>
    <t>Root Cause</t>
  </si>
  <si>
    <t>Corrective Action</t>
  </si>
  <si>
    <t>Action Owner</t>
  </si>
  <si>
    <t>Date Opened</t>
  </si>
  <si>
    <t>Original Due Date</t>
  </si>
  <si>
    <t>Current Due Date</t>
  </si>
  <si>
    <t>Implementation Evidence</t>
  </si>
  <si>
    <t>Closure Criteria</t>
  </si>
  <si>
    <t>Validator</t>
  </si>
  <si>
    <t>Validation Result</t>
  </si>
  <si>
    <t>Status</t>
  </si>
  <si>
    <t>Residual Risk / Notes</t>
  </si>
  <si>
    <t>Days Past Due</t>
  </si>
  <si>
    <t>Overdue Flag</t>
  </si>
  <si>
    <t>High/Critical Flag</t>
  </si>
  <si>
    <t>Closure Decision Guide</t>
  </si>
  <si>
    <t>Answer each question before assigning a final finding status.</t>
  </si>
  <si>
    <t>Step</t>
  </si>
  <si>
    <t>Decision Question</t>
  </si>
  <si>
    <t>Yes</t>
  </si>
  <si>
    <t>No / Not Yet</t>
  </si>
  <si>
    <t>Required Outcome</t>
  </si>
  <si>
    <t>Notes</t>
  </si>
  <si>
    <t>Has management fully implemented the agreed corrective action?</t>
  </si>
  <si>
    <t>Continue.</t>
  </si>
  <si>
    <t>Keep status Open.</t>
  </si>
  <si>
    <t>Implementation evidence is complete.</t>
  </si>
  <si>
    <t>Does the action address the documented root cause?</t>
  </si>
  <si>
    <t>Revise the action plan.</t>
  </si>
  <si>
    <t>The response is linked to the underlying cause.</t>
  </si>
  <si>
    <t>Has the revised control operated for a sufficient period to be evaluated?</t>
  </si>
  <si>
    <t>Use Implemented, Pending Validation.</t>
  </si>
  <si>
    <t>An appropriate operating history exists.</t>
  </si>
  <si>
    <t>Has an independent or appropriately objective party validated effectiveness?</t>
  </si>
  <si>
    <t>Validation scope, evidence, and result are documented.</t>
  </si>
  <si>
    <t>Did validation demonstrate the revised control is effective?</t>
  </si>
  <si>
    <t>Reopen or revise remediation.</t>
  </si>
  <si>
    <t>Testing supports sustainable operation.</t>
  </si>
  <si>
    <t>6</t>
  </si>
  <si>
    <t>Has any residual risk been identified and evaluated?</t>
  </si>
  <si>
    <t>Document the assessment.</t>
  </si>
  <si>
    <t>Remaining exposure is transparent.</t>
  </si>
  <si>
    <t>7</t>
  </si>
  <si>
    <t>If residual risk remains, has the appropriate authority formally accepted it?</t>
  </si>
  <si>
    <t>Use Risk Accepted if material residual risk remains; otherwise continue.</t>
  </si>
  <si>
    <t>Do not close.</t>
  </si>
  <si>
    <t>Risk acceptance is documented and monitored.</t>
  </si>
  <si>
    <t>8</t>
  </si>
  <si>
    <t>Are all closure criteria satisfied and evidence retained?</t>
  </si>
  <si>
    <t>Use Closed.</t>
  </si>
  <si>
    <t>The closure decision is supportable and traceable.</t>
  </si>
  <si>
    <t>Status Definitions</t>
  </si>
  <si>
    <t>Open</t>
  </si>
  <si>
    <t>Corrective action has not been fully implemented.</t>
  </si>
  <si>
    <t>Implemented, Pending Validation</t>
  </si>
  <si>
    <t>Management reports the action complete, but effectiveness has not been independently confirmed.</t>
  </si>
  <si>
    <t>Closed</t>
  </si>
  <si>
    <t>Implementation and operating effectiveness have been validated and closure criteria are satisfied.</t>
  </si>
  <si>
    <t>Risk Accepted</t>
  </si>
  <si>
    <t>Authorized leadership has formally accepted and documented remaining exposure.</t>
  </si>
  <si>
    <t>Supervisory Committee Reporting Dashboard</t>
  </si>
  <si>
    <t>Formula-driven summary of the Remediation Plan. Enter findings on the Remediation Plan sheet.</t>
  </si>
  <si>
    <t>Portfolio Snapshot</t>
  </si>
  <si>
    <t>Total Findings</t>
  </si>
  <si>
    <t>Pending Validation</t>
  </si>
  <si>
    <t>Overdue</t>
  </si>
  <si>
    <t>Repeat Findings</t>
  </si>
  <si>
    <t>High / Critical Open</t>
  </si>
  <si>
    <t>Findings Requiring Committee Attention</t>
  </si>
  <si>
    <t>Risk</t>
  </si>
  <si>
    <t>Due Date</t>
  </si>
  <si>
    <t>Validation</t>
  </si>
  <si>
    <t>Repeat?</t>
  </si>
  <si>
    <t>Committee Discussion Prompts</t>
  </si>
  <si>
    <t>1.</t>
  </si>
  <si>
    <t>Which overdue findings create the greatest current exposure?</t>
  </si>
  <si>
    <t>2.</t>
  </si>
  <si>
    <t>Which actions are reported as implemented but remain unvalidated?</t>
  </si>
  <si>
    <t>3.</t>
  </si>
  <si>
    <t>Which findings have recurred, and what does that suggest about root cause or governance?</t>
  </si>
  <si>
    <t>4.</t>
  </si>
  <si>
    <t>Where has residual risk been accepted, by whom, and how is it being monitored?</t>
  </si>
  <si>
    <t>5.</t>
  </si>
  <si>
    <t>What barriers, resource constraints, vendor dependencies, or system projects are delaying correction?</t>
  </si>
  <si>
    <t>Toolkit Control Lists</t>
  </si>
  <si>
    <t>Controlled values used by dropdown fields. Update with care.</t>
  </si>
  <si>
    <t>Yes / No / N/A</t>
  </si>
  <si>
    <t>Finding Source</t>
  </si>
  <si>
    <t>Critical</t>
  </si>
  <si>
    <t>Not Started</t>
  </si>
  <si>
    <t>Internal Audit</t>
  </si>
  <si>
    <t>People</t>
  </si>
  <si>
    <t>High</t>
  </si>
  <si>
    <t>No</t>
  </si>
  <si>
    <t>In Progress</t>
  </si>
  <si>
    <t>External Audit</t>
  </si>
  <si>
    <t>Process</t>
  </si>
  <si>
    <t>Moderate</t>
  </si>
  <si>
    <t>N/A</t>
  </si>
  <si>
    <t>Effective</t>
  </si>
  <si>
    <t>Regulatory Examination</t>
  </si>
  <si>
    <t>Technology</t>
  </si>
  <si>
    <t>Low</t>
  </si>
  <si>
    <t>Partially Effective</t>
  </si>
  <si>
    <t>Compliance Review</t>
  </si>
  <si>
    <t>Data</t>
  </si>
  <si>
    <t>Ineffective</t>
  </si>
  <si>
    <t>Risk Assessment</t>
  </si>
  <si>
    <t>Third Party</t>
  </si>
  <si>
    <t>Not Applicable</t>
  </si>
  <si>
    <t>Management Review</t>
  </si>
  <si>
    <t>Governance</t>
  </si>
  <si>
    <t>Other</t>
  </si>
  <si>
    <t>Policy</t>
  </si>
  <si>
    <t>Training</t>
  </si>
  <si>
    <t>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</si>
</sst>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173B45"/>
      <name val="Calibri"/>
      <family val="2"/>
    </font>
    <font>
      <b/>
      <sz val="11"/>
      <color rgb="FFFFFFFF"/>
      <name val="Calibri"/>
      <family val="2"/>
    </font>
    <font>
      <sz val="10"/>
      <color rgb="FF666666"/>
      <name val="Calibri"/>
      <family val="2"/>
    </font>
    <font>
      <b/>
      <sz val="12"/>
      <color rgb="FFFFFFFF"/>
      <name val="Calibri"/>
      <family val="2"/>
    </font>
    <font>
      <b/>
      <sz val="11"/>
      <color rgb="FF173B45"/>
      <name val="Calibri"/>
      <family val="2"/>
    </font>
    <font>
      <sz val="10"/>
      <color rgb="FF0000FF"/>
      <name val="Calibri"/>
      <family val="2"/>
    </font>
    <font>
      <b/>
      <sz val="11"/>
      <color rgb="FF000000"/>
      <name val="Calibri"/>
      <family val="2"/>
    </font>
    <font>
      <i/>
      <sz val="9"/>
      <color rgb="FF7F8C8D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007D7B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73B45"/>
      </patternFill>
    </fill>
    <fill>
      <patternFill patternType="solid">
        <fgColor rgb="FFDDEEEE"/>
      </patternFill>
    </fill>
    <fill>
      <patternFill patternType="solid">
        <fgColor rgb="FF007D7B"/>
      </patternFill>
    </fill>
    <fill>
      <patternFill patternType="solid">
        <fgColor rgb="FFF3F8F8"/>
      </patternFill>
    </fill>
    <fill>
      <patternFill patternType="solid">
        <fgColor rgb="FFF8FBFD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/>
      <right/>
      <top/>
      <bottom style="thin">
        <color rgb="FFB7C2C7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4" borderId="0" xfId="0" applyFont="1" applyFill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vertical="top" wrapText="1"/>
    </xf>
    <xf numFmtId="0" fontId="3" fillId="4" borderId="1" xfId="0" applyFont="1" applyFill="1" applyBorder="1" applyAlignment="1">
      <alignment vertical="center" wrapText="1"/>
    </xf>
    <xf numFmtId="0" fontId="7" fillId="6" borderId="0" xfId="0" applyFont="1" applyFill="1" applyAlignment="1">
      <alignment vertical="top" wrapText="1"/>
    </xf>
    <xf numFmtId="14" fontId="7" fillId="6" borderId="0" xfId="0" applyNumberFormat="1" applyFont="1" applyFill="1" applyAlignment="1">
      <alignment vertical="top" wrapText="1"/>
    </xf>
    <xf numFmtId="0" fontId="8" fillId="3" borderId="0" xfId="0" applyFont="1" applyFill="1"/>
    <xf numFmtId="9" fontId="0" fillId="0" borderId="0" xfId="0" applyNumberFormat="1"/>
    <xf numFmtId="0" fontId="10" fillId="0" borderId="0" xfId="0" applyFont="1"/>
    <xf numFmtId="0" fontId="4" fillId="3" borderId="0" xfId="0" applyFont="1" applyFill="1" applyAlignment="1">
      <alignment vertical="top" wrapText="1"/>
    </xf>
    <xf numFmtId="0" fontId="4" fillId="7" borderId="0" xfId="0" applyFont="1" applyFill="1" applyAlignment="1">
      <alignment vertical="top" wrapText="1"/>
    </xf>
    <xf numFmtId="0" fontId="12" fillId="0" borderId="0" xfId="0" applyFont="1" applyAlignment="1">
      <alignment vertical="top" wrapText="1"/>
    </xf>
    <xf numFmtId="14" fontId="12" fillId="0" borderId="0" xfId="0" applyNumberFormat="1" applyFont="1" applyAlignment="1">
      <alignment vertical="top" wrapText="1"/>
    </xf>
    <xf numFmtId="0" fontId="13" fillId="0" borderId="0" xfId="0" applyFont="1"/>
    <xf numFmtId="0" fontId="3" fillId="4" borderId="0" xfId="0" applyFont="1" applyFill="1"/>
    <xf numFmtId="0" fontId="2" fillId="3" borderId="0" xfId="0" applyFont="1" applyFill="1" applyAlignment="1">
      <alignment vertical="center"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4" borderId="0" xfId="0" applyFont="1" applyFill="1" applyAlignment="1">
      <alignment vertical="center"/>
    </xf>
    <xf numFmtId="0" fontId="4" fillId="0" borderId="0" xfId="0" applyFont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9" fillId="6" borderId="0" xfId="0" applyFont="1" applyFill="1" applyAlignment="1">
      <alignment vertical="top" wrapText="1"/>
    </xf>
    <xf numFmtId="0" fontId="7" fillId="6" borderId="0" xfId="0" applyFont="1" applyFill="1" applyAlignment="1">
      <alignment vertical="top" wrapText="1"/>
    </xf>
    <xf numFmtId="0" fontId="11" fillId="5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933450</xdr:colOff>
      <xdr:row>0</xdr:row>
      <xdr:rowOff>95250</xdr:rowOff>
    </xdr:from>
    <xdr:to>
      <xdr:col>7</xdr:col>
      <xdr:colOff>1390650</xdr:colOff>
      <xdr:row>0</xdr:row>
      <xdr:rowOff>581025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7D6E7A-E649-49FC-95B8-9C0066679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0" y="95250"/>
          <a:ext cx="457200" cy="485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314325</xdr:colOff>
      <xdr:row>0</xdr:row>
      <xdr:rowOff>104775</xdr:rowOff>
    </xdr:from>
    <xdr:to>
      <xdr:col>6</xdr:col>
      <xdr:colOff>771525</xdr:colOff>
      <xdr:row>0</xdr:row>
      <xdr:rowOff>590550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0BE7D6-EF4E-4516-9C07-E5D16DD71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625" y="104775"/>
          <a:ext cx="457200" cy="485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876300</xdr:colOff>
      <xdr:row>0</xdr:row>
      <xdr:rowOff>57150</xdr:rowOff>
    </xdr:from>
    <xdr:to>
      <xdr:col>5</xdr:col>
      <xdr:colOff>1333500</xdr:colOff>
      <xdr:row>0</xdr:row>
      <xdr:rowOff>542925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C15D79-FD36-4F68-BB13-D11868E8D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0550" y="57150"/>
          <a:ext cx="457200" cy="4857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1857375</xdr:colOff>
      <xdr:row>0</xdr:row>
      <xdr:rowOff>66675</xdr:rowOff>
    </xdr:from>
    <xdr:to>
      <xdr:col>17</xdr:col>
      <xdr:colOff>2314575</xdr:colOff>
      <xdr:row>0</xdr:row>
      <xdr:rowOff>552450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9CBF37-4747-421C-8370-15DDFF0E7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60650" y="66675"/>
          <a:ext cx="457200" cy="4857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1285875</xdr:colOff>
      <xdr:row>0</xdr:row>
      <xdr:rowOff>76200</xdr:rowOff>
    </xdr:from>
    <xdr:to>
      <xdr:col>5</xdr:col>
      <xdr:colOff>1743075</xdr:colOff>
      <xdr:row>0</xdr:row>
      <xdr:rowOff>561975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CC84B0-8464-4760-8824-310AD89EC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53725" y="76200"/>
          <a:ext cx="457200" cy="4857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1914525</xdr:colOff>
      <xdr:row>0</xdr:row>
      <xdr:rowOff>38100</xdr:rowOff>
    </xdr:from>
    <xdr:to>
      <xdr:col>9</xdr:col>
      <xdr:colOff>2371725</xdr:colOff>
      <xdr:row>0</xdr:row>
      <xdr:rowOff>523875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BA6239-03ED-4AC7-A9A5-6BBD06FDA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49200" y="38100"/>
          <a:ext cx="45720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zoomScale="90" workbookViewId="0">
      <pane ySplit="4" topLeftCell="A8" activePane="bottomLeft" state="frozen"/>
      <selection pane="bottomLeft" sqref="A1:XFD1"/>
    </sheetView>
  </sheetViews>
  <sheetFormatPr defaultRowHeight="14.5" x14ac:dyDescent="0.35"/>
  <cols>
    <col min="1" max="1" width="12" customWidth="1"/>
    <col min="2" max="8" width="24" customWidth="1"/>
  </cols>
  <sheetData>
    <row r="1" spans="1:8" ht="57.75" customHeight="1" x14ac:dyDescent="0.35">
      <c r="A1" s="18" t="s">
        <v>0</v>
      </c>
      <c r="B1" s="17"/>
      <c r="C1" s="17"/>
      <c r="D1" s="17"/>
      <c r="E1" s="17"/>
      <c r="F1" s="17"/>
      <c r="G1" s="17"/>
      <c r="H1" s="17"/>
    </row>
    <row r="2" spans="1:8" ht="30" customHeight="1" x14ac:dyDescent="0.35">
      <c r="A2" s="16" t="s">
        <v>1</v>
      </c>
      <c r="B2" s="17"/>
      <c r="C2" s="17"/>
      <c r="D2" s="17"/>
      <c r="E2" s="17"/>
      <c r="F2" s="17"/>
      <c r="G2" s="17"/>
      <c r="H2" s="17"/>
    </row>
    <row r="4" spans="1:8" x14ac:dyDescent="0.35">
      <c r="A4" s="22" t="s">
        <v>2</v>
      </c>
      <c r="B4" s="17"/>
      <c r="C4" s="17"/>
      <c r="D4" s="17"/>
      <c r="E4" s="17"/>
      <c r="F4" s="17"/>
      <c r="G4" s="17"/>
      <c r="H4" s="17"/>
    </row>
    <row r="5" spans="1:8" x14ac:dyDescent="0.35">
      <c r="A5" s="24" t="s">
        <v>3</v>
      </c>
      <c r="B5" s="17"/>
      <c r="C5" s="17"/>
      <c r="D5" s="17"/>
      <c r="E5" s="17"/>
      <c r="F5" s="17"/>
      <c r="G5" s="17"/>
      <c r="H5" s="17"/>
    </row>
    <row r="6" spans="1:8" x14ac:dyDescent="0.35">
      <c r="A6" s="17"/>
      <c r="B6" s="17"/>
      <c r="C6" s="17"/>
      <c r="D6" s="17"/>
      <c r="E6" s="17"/>
      <c r="F6" s="17"/>
      <c r="G6" s="17"/>
      <c r="H6" s="17"/>
    </row>
    <row r="7" spans="1:8" x14ac:dyDescent="0.35">
      <c r="A7" s="17"/>
      <c r="B7" s="17"/>
      <c r="C7" s="17"/>
      <c r="D7" s="17"/>
      <c r="E7" s="17"/>
      <c r="F7" s="17"/>
      <c r="G7" s="17"/>
      <c r="H7" s="17"/>
    </row>
    <row r="9" spans="1:8" x14ac:dyDescent="0.35">
      <c r="A9" s="22" t="s">
        <v>4</v>
      </c>
      <c r="B9" s="17"/>
      <c r="C9" s="17"/>
      <c r="D9" s="17"/>
      <c r="E9" s="17"/>
      <c r="F9" s="17"/>
      <c r="G9" s="17"/>
      <c r="H9" s="17"/>
    </row>
    <row r="10" spans="1:8" ht="38.15" customHeight="1" x14ac:dyDescent="0.35">
      <c r="A10" s="1" t="s">
        <v>5</v>
      </c>
      <c r="B10" s="20" t="s">
        <v>6</v>
      </c>
      <c r="C10" s="21"/>
      <c r="D10" s="23" t="s">
        <v>7</v>
      </c>
      <c r="E10" s="21"/>
      <c r="F10" s="21"/>
      <c r="G10" s="21"/>
      <c r="H10" s="21"/>
    </row>
    <row r="11" spans="1:8" ht="38.15" customHeight="1" x14ac:dyDescent="0.35">
      <c r="A11" s="1" t="s">
        <v>8</v>
      </c>
      <c r="B11" s="20" t="s">
        <v>9</v>
      </c>
      <c r="C11" s="21"/>
      <c r="D11" s="23" t="s">
        <v>10</v>
      </c>
      <c r="E11" s="21"/>
      <c r="F11" s="21"/>
      <c r="G11" s="21"/>
      <c r="H11" s="21"/>
    </row>
    <row r="12" spans="1:8" ht="38.15" customHeight="1" x14ac:dyDescent="0.35">
      <c r="A12" s="1" t="s">
        <v>11</v>
      </c>
      <c r="B12" s="20" t="s">
        <v>12</v>
      </c>
      <c r="C12" s="21"/>
      <c r="D12" s="23" t="s">
        <v>13</v>
      </c>
      <c r="E12" s="21"/>
      <c r="F12" s="21"/>
      <c r="G12" s="21"/>
      <c r="H12" s="21"/>
    </row>
    <row r="13" spans="1:8" ht="38.15" customHeight="1" x14ac:dyDescent="0.35">
      <c r="A13" s="1" t="s">
        <v>14</v>
      </c>
      <c r="B13" s="20" t="s">
        <v>15</v>
      </c>
      <c r="C13" s="21"/>
      <c r="D13" s="23" t="s">
        <v>16</v>
      </c>
      <c r="E13" s="21"/>
      <c r="F13" s="21"/>
      <c r="G13" s="21"/>
      <c r="H13" s="21"/>
    </row>
    <row r="14" spans="1:8" ht="38.15" customHeight="1" x14ac:dyDescent="0.35">
      <c r="A14" s="1" t="s">
        <v>17</v>
      </c>
      <c r="B14" s="20" t="s">
        <v>18</v>
      </c>
      <c r="C14" s="21"/>
      <c r="D14" s="23" t="s">
        <v>19</v>
      </c>
      <c r="E14" s="21"/>
      <c r="F14" s="21"/>
      <c r="G14" s="21"/>
      <c r="H14" s="21"/>
    </row>
    <row r="17" spans="1:8" x14ac:dyDescent="0.35">
      <c r="A17" s="22" t="s">
        <v>20</v>
      </c>
      <c r="B17" s="17"/>
      <c r="C17" s="17"/>
      <c r="D17" s="17"/>
      <c r="E17" s="17"/>
      <c r="F17" s="17"/>
      <c r="G17" s="17"/>
      <c r="H17" s="17"/>
    </row>
    <row r="18" spans="1:8" x14ac:dyDescent="0.35">
      <c r="A18" s="2" t="s">
        <v>21</v>
      </c>
      <c r="B18" s="19" t="s">
        <v>22</v>
      </c>
      <c r="C18" s="17"/>
      <c r="D18" s="17"/>
      <c r="E18" s="17"/>
      <c r="F18" s="17"/>
      <c r="G18" s="17"/>
      <c r="H18" s="17"/>
    </row>
    <row r="19" spans="1:8" x14ac:dyDescent="0.35">
      <c r="A19" s="2" t="s">
        <v>23</v>
      </c>
      <c r="B19" s="19" t="s">
        <v>24</v>
      </c>
      <c r="C19" s="17"/>
      <c r="D19" s="17"/>
      <c r="E19" s="17"/>
      <c r="F19" s="17"/>
      <c r="G19" s="17"/>
      <c r="H19" s="17"/>
    </row>
    <row r="20" spans="1:8" x14ac:dyDescent="0.35">
      <c r="A20" s="2" t="s">
        <v>25</v>
      </c>
      <c r="B20" s="19" t="s">
        <v>26</v>
      </c>
      <c r="C20" s="17"/>
      <c r="D20" s="17"/>
      <c r="E20" s="17"/>
      <c r="F20" s="17"/>
      <c r="G20" s="17"/>
      <c r="H20" s="17"/>
    </row>
    <row r="21" spans="1:8" x14ac:dyDescent="0.35">
      <c r="A21" s="2" t="s">
        <v>27</v>
      </c>
      <c r="B21" s="19" t="s">
        <v>28</v>
      </c>
      <c r="C21" s="17"/>
      <c r="D21" s="17"/>
      <c r="E21" s="17"/>
      <c r="F21" s="17"/>
      <c r="G21" s="17"/>
      <c r="H21" s="17"/>
    </row>
    <row r="22" spans="1:8" x14ac:dyDescent="0.35">
      <c r="A22" s="2" t="s">
        <v>29</v>
      </c>
      <c r="B22" s="19" t="s">
        <v>30</v>
      </c>
      <c r="C22" s="17"/>
      <c r="D22" s="17"/>
      <c r="E22" s="17"/>
      <c r="F22" s="17"/>
      <c r="G22" s="17"/>
      <c r="H22" s="17"/>
    </row>
  </sheetData>
  <mergeCells count="21">
    <mergeCell ref="A1:H1"/>
    <mergeCell ref="B20:H20"/>
    <mergeCell ref="B12:C12"/>
    <mergeCell ref="B11:C11"/>
    <mergeCell ref="D11:H11"/>
    <mergeCell ref="D13:H13"/>
    <mergeCell ref="B14:C14"/>
    <mergeCell ref="B13:C13"/>
    <mergeCell ref="B22:H22"/>
    <mergeCell ref="B18:H18"/>
    <mergeCell ref="B21:H21"/>
    <mergeCell ref="A2:H2"/>
    <mergeCell ref="B10:C10"/>
    <mergeCell ref="A17:H17"/>
    <mergeCell ref="A4:H4"/>
    <mergeCell ref="D12:H12"/>
    <mergeCell ref="A5:H7"/>
    <mergeCell ref="D14:H14"/>
    <mergeCell ref="B19:H19"/>
    <mergeCell ref="A9:H9"/>
    <mergeCell ref="D10:H10"/>
  </mergeCells>
  <pageMargins left="0.3" right="0.3" top="0.5" bottom="0.5" header="0.2" footer="0.2"/>
  <pageSetup fitToHeight="0"/>
  <headerFooter>
    <oddFooter>&amp;CAuditOne | Closed or Corrected?&amp;RPage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0"/>
  <sheetViews>
    <sheetView showGridLines="0" tabSelected="1" zoomScale="90" workbookViewId="0">
      <pane ySplit="4" topLeftCell="A5" activePane="bottomLeft" state="frozen"/>
      <selection pane="bottomLeft" activeCell="E6" sqref="E6"/>
    </sheetView>
  </sheetViews>
  <sheetFormatPr defaultRowHeight="14.5" x14ac:dyDescent="0.35"/>
  <cols>
    <col min="1" max="1" width="6" customWidth="1"/>
    <col min="2" max="2" width="36" customWidth="1"/>
    <col min="3" max="3" width="42" customWidth="1"/>
    <col min="4" max="4" width="14" customWidth="1"/>
    <col min="5" max="5" width="38" customWidth="1"/>
    <col min="6" max="6" width="20" customWidth="1"/>
    <col min="7" max="7" width="14" customWidth="1"/>
  </cols>
  <sheetData>
    <row r="1" spans="1:7" ht="58.5" customHeight="1" x14ac:dyDescent="0.35">
      <c r="A1" s="18" t="s">
        <v>31</v>
      </c>
      <c r="B1" s="17"/>
      <c r="C1" s="17"/>
      <c r="D1" s="17"/>
      <c r="E1" s="17"/>
      <c r="F1" s="17"/>
      <c r="G1" s="17"/>
    </row>
    <row r="2" spans="1:7" ht="30" customHeight="1" x14ac:dyDescent="0.35">
      <c r="A2" s="16" t="s">
        <v>32</v>
      </c>
      <c r="B2" s="17"/>
      <c r="C2" s="17"/>
      <c r="D2" s="17"/>
      <c r="E2" s="17"/>
      <c r="F2" s="17"/>
      <c r="G2" s="17"/>
    </row>
    <row r="4" spans="1:7" ht="34" customHeight="1" x14ac:dyDescent="0.35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</row>
    <row r="5" spans="1:7" ht="52" customHeight="1" x14ac:dyDescent="0.35">
      <c r="A5" s="3">
        <v>1</v>
      </c>
      <c r="B5" s="3" t="s">
        <v>40</v>
      </c>
      <c r="C5" s="3" t="s">
        <v>41</v>
      </c>
      <c r="D5" s="5"/>
      <c r="E5" s="5"/>
      <c r="F5" s="5"/>
      <c r="G5" s="6"/>
    </row>
    <row r="6" spans="1:7" ht="52" customHeight="1" x14ac:dyDescent="0.35">
      <c r="A6" s="3">
        <v>2</v>
      </c>
      <c r="B6" s="3" t="s">
        <v>42</v>
      </c>
      <c r="C6" s="3" t="s">
        <v>43</v>
      </c>
      <c r="D6" s="5"/>
      <c r="E6" s="5"/>
      <c r="F6" s="5"/>
      <c r="G6" s="6"/>
    </row>
    <row r="7" spans="1:7" ht="52" customHeight="1" x14ac:dyDescent="0.35">
      <c r="A7" s="3">
        <v>3</v>
      </c>
      <c r="B7" s="3" t="s">
        <v>44</v>
      </c>
      <c r="C7" s="3" t="s">
        <v>45</v>
      </c>
      <c r="D7" s="5"/>
      <c r="E7" s="5"/>
      <c r="F7" s="5"/>
      <c r="G7" s="6"/>
    </row>
    <row r="8" spans="1:7" ht="52" customHeight="1" x14ac:dyDescent="0.35">
      <c r="A8" s="3">
        <v>4</v>
      </c>
      <c r="B8" s="3" t="s">
        <v>46</v>
      </c>
      <c r="C8" s="3" t="s">
        <v>47</v>
      </c>
      <c r="D8" s="5"/>
      <c r="E8" s="5"/>
      <c r="F8" s="5"/>
      <c r="G8" s="6"/>
    </row>
    <row r="9" spans="1:7" ht="52" customHeight="1" x14ac:dyDescent="0.35">
      <c r="A9" s="3">
        <v>5</v>
      </c>
      <c r="B9" s="3" t="s">
        <v>48</v>
      </c>
      <c r="C9" s="3" t="s">
        <v>49</v>
      </c>
      <c r="D9" s="5"/>
      <c r="E9" s="5"/>
      <c r="F9" s="5"/>
      <c r="G9" s="6"/>
    </row>
    <row r="10" spans="1:7" ht="52" customHeight="1" x14ac:dyDescent="0.35">
      <c r="A10" s="3">
        <v>6</v>
      </c>
      <c r="B10" s="3" t="s">
        <v>50</v>
      </c>
      <c r="C10" s="3" t="s">
        <v>51</v>
      </c>
      <c r="D10" s="5"/>
      <c r="E10" s="5"/>
      <c r="F10" s="5"/>
      <c r="G10" s="6"/>
    </row>
    <row r="11" spans="1:7" ht="52" customHeight="1" x14ac:dyDescent="0.35">
      <c r="A11" s="3">
        <v>7</v>
      </c>
      <c r="B11" s="3" t="s">
        <v>52</v>
      </c>
      <c r="C11" s="3" t="s">
        <v>53</v>
      </c>
      <c r="D11" s="5"/>
      <c r="E11" s="5"/>
      <c r="F11" s="5"/>
      <c r="G11" s="6"/>
    </row>
    <row r="12" spans="1:7" ht="52" customHeight="1" x14ac:dyDescent="0.35">
      <c r="A12" s="3">
        <v>8</v>
      </c>
      <c r="B12" s="3" t="s">
        <v>54</v>
      </c>
      <c r="C12" s="3" t="s">
        <v>55</v>
      </c>
      <c r="D12" s="5"/>
      <c r="E12" s="5"/>
      <c r="F12" s="5"/>
      <c r="G12" s="6"/>
    </row>
    <row r="13" spans="1:7" ht="52" customHeight="1" x14ac:dyDescent="0.35">
      <c r="A13" s="3">
        <v>9</v>
      </c>
      <c r="B13" s="3" t="s">
        <v>56</v>
      </c>
      <c r="C13" s="3" t="s">
        <v>57</v>
      </c>
      <c r="D13" s="5"/>
      <c r="E13" s="5"/>
      <c r="F13" s="5"/>
      <c r="G13" s="6"/>
    </row>
    <row r="14" spans="1:7" ht="52" customHeight="1" x14ac:dyDescent="0.35">
      <c r="A14" s="3">
        <v>10</v>
      </c>
      <c r="B14" s="3" t="s">
        <v>58</v>
      </c>
      <c r="C14" s="3" t="s">
        <v>59</v>
      </c>
      <c r="D14" s="5"/>
      <c r="E14" s="5"/>
      <c r="F14" s="5"/>
      <c r="G14" s="6"/>
    </row>
    <row r="15" spans="1:7" ht="52" customHeight="1" x14ac:dyDescent="0.35">
      <c r="A15" s="3">
        <v>11</v>
      </c>
      <c r="B15" s="3" t="s">
        <v>60</v>
      </c>
      <c r="C15" s="3" t="s">
        <v>61</v>
      </c>
      <c r="D15" s="5"/>
      <c r="E15" s="5"/>
      <c r="F15" s="5"/>
      <c r="G15" s="6"/>
    </row>
    <row r="16" spans="1:7" ht="52" customHeight="1" x14ac:dyDescent="0.35">
      <c r="A16" s="3">
        <v>12</v>
      </c>
      <c r="B16" s="3" t="s">
        <v>62</v>
      </c>
      <c r="C16" s="3" t="s">
        <v>63</v>
      </c>
      <c r="D16" s="5"/>
      <c r="E16" s="5"/>
      <c r="F16" s="5"/>
      <c r="G16" s="6"/>
    </row>
    <row r="18" spans="2:3" x14ac:dyDescent="0.35">
      <c r="B18" s="2" t="s">
        <v>64</v>
      </c>
      <c r="C18" s="7" t="str">
        <f>IF(COUNTIF(D5:D16,"No")&gt;0,"REVISE ACTION PLAN",IF(COUNTBLANK(D5:D16)&gt;0,"INCOMPLETE","READY FOR APPROVAL"))</f>
        <v>INCOMPLETE</v>
      </c>
    </row>
    <row r="19" spans="2:3" x14ac:dyDescent="0.35">
      <c r="B19" t="s">
        <v>65</v>
      </c>
      <c r="C19">
        <f>COUNTIF(D5:D16,"No")</f>
        <v>0</v>
      </c>
    </row>
    <row r="20" spans="2:3" x14ac:dyDescent="0.35">
      <c r="B20" t="s">
        <v>66</v>
      </c>
      <c r="C20" s="8">
        <f>COUNTIF(D5:D16,"&lt;&gt;" )/ROWS(D5:D16)</f>
        <v>0</v>
      </c>
    </row>
  </sheetData>
  <autoFilter ref="A4:G16" xr:uid="{00000000-0009-0000-0000-000001000000}"/>
  <mergeCells count="2">
    <mergeCell ref="A2:G2"/>
    <mergeCell ref="A1:G1"/>
  </mergeCells>
  <conditionalFormatting sqref="D5:D16">
    <cfRule type="expression" dxfId="2" priority="1">
      <formula>D5="No"</formula>
    </cfRule>
  </conditionalFormatting>
  <pageMargins left="0.3" right="0.3" top="0.5" bottom="0.5" header="0.2" footer="0.2"/>
  <pageSetup fitToHeight="0"/>
  <headerFooter>
    <oddFooter>&amp;CAuditOne | Closed or Corrected?&amp;RPage &amp;P of &amp;N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Lists!$C$5:$C$7</xm:f>
          </x14:formula1>
          <xm:sqref>D5 D6 D7 D8 D9 D10 D11 D12 D13 D14 D15 D16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5"/>
  <sheetViews>
    <sheetView showGridLines="0" zoomScale="90" workbookViewId="0">
      <pane ySplit="3" topLeftCell="A4" activePane="bottomLeft" state="frozen"/>
      <selection pane="bottomLeft"/>
    </sheetView>
  </sheetViews>
  <sheetFormatPr defaultRowHeight="14.5" x14ac:dyDescent="0.35"/>
  <cols>
    <col min="1" max="6" width="22" customWidth="1"/>
  </cols>
  <sheetData>
    <row r="1" spans="1:6" ht="50.25" customHeight="1" x14ac:dyDescent="0.35">
      <c r="A1" s="18" t="s">
        <v>67</v>
      </c>
      <c r="B1" s="17"/>
      <c r="C1" s="17"/>
      <c r="D1" s="17"/>
      <c r="E1" s="17"/>
      <c r="F1" s="17"/>
    </row>
    <row r="2" spans="1:6" ht="30" customHeight="1" x14ac:dyDescent="0.35">
      <c r="A2" s="16" t="s">
        <v>68</v>
      </c>
      <c r="B2" s="17"/>
      <c r="C2" s="17"/>
      <c r="D2" s="17"/>
      <c r="E2" s="17"/>
      <c r="F2" s="17"/>
    </row>
    <row r="4" spans="1:6" ht="24" customHeight="1" x14ac:dyDescent="0.35">
      <c r="A4" s="22" t="s">
        <v>69</v>
      </c>
      <c r="B4" s="17"/>
    </row>
    <row r="5" spans="1:6" ht="24" customHeight="1" x14ac:dyDescent="0.35">
      <c r="A5" s="26"/>
      <c r="B5" s="17"/>
      <c r="C5" s="17"/>
      <c r="D5" s="17"/>
      <c r="E5" s="17"/>
      <c r="F5" s="17"/>
    </row>
    <row r="6" spans="1:6" ht="24" customHeight="1" x14ac:dyDescent="0.35">
      <c r="A6" s="17"/>
      <c r="B6" s="17"/>
      <c r="C6" s="17"/>
      <c r="D6" s="17"/>
      <c r="E6" s="17"/>
      <c r="F6" s="17"/>
    </row>
    <row r="7" spans="1:6" ht="24" customHeight="1" x14ac:dyDescent="0.35">
      <c r="A7" s="22" t="s">
        <v>70</v>
      </c>
      <c r="B7" s="17"/>
    </row>
    <row r="8" spans="1:6" ht="24" customHeight="1" x14ac:dyDescent="0.35">
      <c r="A8" s="26"/>
      <c r="B8" s="17"/>
      <c r="C8" s="17"/>
      <c r="D8" s="17"/>
      <c r="E8" s="17"/>
      <c r="F8" s="17"/>
    </row>
    <row r="9" spans="1:6" ht="24" customHeight="1" x14ac:dyDescent="0.35">
      <c r="A9" s="17"/>
      <c r="B9" s="17"/>
      <c r="C9" s="17"/>
      <c r="D9" s="17"/>
      <c r="E9" s="17"/>
      <c r="F9" s="17"/>
    </row>
    <row r="10" spans="1:6" ht="24" customHeight="1" x14ac:dyDescent="0.35">
      <c r="A10" s="22" t="s">
        <v>71</v>
      </c>
      <c r="B10" s="17"/>
    </row>
    <row r="11" spans="1:6" ht="24" customHeight="1" x14ac:dyDescent="0.35">
      <c r="A11" s="26"/>
      <c r="B11" s="17"/>
      <c r="C11" s="17"/>
      <c r="D11" s="17"/>
      <c r="E11" s="17"/>
      <c r="F11" s="17"/>
    </row>
    <row r="12" spans="1:6" ht="24" customHeight="1" x14ac:dyDescent="0.35">
      <c r="A12" s="17"/>
      <c r="B12" s="17"/>
      <c r="C12" s="17"/>
      <c r="D12" s="17"/>
      <c r="E12" s="17"/>
      <c r="F12" s="17"/>
    </row>
    <row r="13" spans="1:6" ht="24" customHeight="1" x14ac:dyDescent="0.35">
      <c r="A13" s="22" t="s">
        <v>72</v>
      </c>
      <c r="B13" s="17"/>
    </row>
    <row r="14" spans="1:6" ht="24" customHeight="1" x14ac:dyDescent="0.35">
      <c r="A14" s="26"/>
      <c r="B14" s="17"/>
      <c r="C14" s="17"/>
      <c r="D14" s="17"/>
      <c r="E14" s="17"/>
      <c r="F14" s="17"/>
    </row>
    <row r="15" spans="1:6" ht="24" customHeight="1" x14ac:dyDescent="0.35">
      <c r="A15" s="17"/>
      <c r="B15" s="17"/>
      <c r="C15" s="17"/>
      <c r="D15" s="17"/>
      <c r="E15" s="17"/>
      <c r="F15" s="17"/>
    </row>
    <row r="16" spans="1:6" ht="24" customHeight="1" x14ac:dyDescent="0.35">
      <c r="A16" s="22" t="s">
        <v>73</v>
      </c>
      <c r="B16" s="17"/>
    </row>
    <row r="17" spans="1:6" ht="24" customHeight="1" x14ac:dyDescent="0.35">
      <c r="A17" s="25" t="s">
        <v>74</v>
      </c>
      <c r="B17" s="17"/>
      <c r="C17" s="17"/>
      <c r="D17" s="17"/>
      <c r="E17" s="17"/>
      <c r="F17" s="17"/>
    </row>
    <row r="18" spans="1:6" ht="24" customHeight="1" x14ac:dyDescent="0.35">
      <c r="A18" s="17"/>
      <c r="B18" s="17"/>
      <c r="C18" s="17"/>
      <c r="D18" s="17"/>
      <c r="E18" s="17"/>
      <c r="F18" s="17"/>
    </row>
    <row r="19" spans="1:6" ht="24" customHeight="1" x14ac:dyDescent="0.35">
      <c r="A19" s="22" t="s">
        <v>75</v>
      </c>
      <c r="B19" s="17"/>
    </row>
    <row r="20" spans="1:6" ht="24" customHeight="1" x14ac:dyDescent="0.35">
      <c r="A20" s="25" t="s">
        <v>76</v>
      </c>
      <c r="B20" s="17"/>
      <c r="C20" s="17"/>
      <c r="D20" s="17"/>
      <c r="E20" s="17"/>
      <c r="F20" s="17"/>
    </row>
    <row r="21" spans="1:6" ht="24" customHeight="1" x14ac:dyDescent="0.35">
      <c r="A21" s="17"/>
      <c r="B21" s="17"/>
      <c r="C21" s="17"/>
      <c r="D21" s="17"/>
      <c r="E21" s="17"/>
      <c r="F21" s="17"/>
    </row>
    <row r="22" spans="1:6" ht="24" customHeight="1" x14ac:dyDescent="0.35">
      <c r="A22" s="22" t="s">
        <v>77</v>
      </c>
      <c r="B22" s="17"/>
    </row>
    <row r="23" spans="1:6" ht="24" customHeight="1" x14ac:dyDescent="0.35">
      <c r="A23" s="25" t="s">
        <v>78</v>
      </c>
      <c r="B23" s="17"/>
      <c r="C23" s="17"/>
      <c r="D23" s="17"/>
      <c r="E23" s="17"/>
      <c r="F23" s="17"/>
    </row>
    <row r="24" spans="1:6" ht="24" customHeight="1" x14ac:dyDescent="0.35">
      <c r="A24" s="17"/>
      <c r="B24" s="17"/>
      <c r="C24" s="17"/>
      <c r="D24" s="17"/>
      <c r="E24" s="17"/>
      <c r="F24" s="17"/>
    </row>
    <row r="25" spans="1:6" ht="24" customHeight="1" x14ac:dyDescent="0.35">
      <c r="A25" s="22" t="s">
        <v>79</v>
      </c>
      <c r="B25" s="17"/>
    </row>
    <row r="26" spans="1:6" ht="24" customHeight="1" x14ac:dyDescent="0.35">
      <c r="A26" s="25" t="s">
        <v>80</v>
      </c>
      <c r="B26" s="17"/>
      <c r="C26" s="17"/>
      <c r="D26" s="17"/>
      <c r="E26" s="17"/>
      <c r="F26" s="17"/>
    </row>
    <row r="27" spans="1:6" ht="24" customHeight="1" x14ac:dyDescent="0.35">
      <c r="A27" s="17"/>
      <c r="B27" s="17"/>
      <c r="C27" s="17"/>
      <c r="D27" s="17"/>
      <c r="E27" s="17"/>
      <c r="F27" s="17"/>
    </row>
    <row r="28" spans="1:6" ht="24" customHeight="1" x14ac:dyDescent="0.35">
      <c r="A28" s="22" t="s">
        <v>81</v>
      </c>
      <c r="B28" s="17"/>
    </row>
    <row r="29" spans="1:6" ht="24" customHeight="1" x14ac:dyDescent="0.35">
      <c r="A29" s="25" t="s">
        <v>82</v>
      </c>
      <c r="B29" s="17"/>
      <c r="C29" s="17"/>
      <c r="D29" s="17"/>
      <c r="E29" s="17"/>
      <c r="F29" s="17"/>
    </row>
    <row r="30" spans="1:6" ht="24" customHeight="1" x14ac:dyDescent="0.35">
      <c r="A30" s="17"/>
      <c r="B30" s="17"/>
      <c r="C30" s="17"/>
      <c r="D30" s="17"/>
      <c r="E30" s="17"/>
      <c r="F30" s="17"/>
    </row>
    <row r="31" spans="1:6" ht="24" customHeight="1" x14ac:dyDescent="0.35">
      <c r="A31" s="22" t="s">
        <v>83</v>
      </c>
      <c r="B31" s="17"/>
    </row>
    <row r="32" spans="1:6" ht="24" customHeight="1" x14ac:dyDescent="0.35">
      <c r="A32" s="25" t="s">
        <v>84</v>
      </c>
      <c r="B32" s="17"/>
      <c r="C32" s="17"/>
      <c r="D32" s="17"/>
      <c r="E32" s="17"/>
      <c r="F32" s="17"/>
    </row>
    <row r="33" spans="1:6" ht="24" customHeight="1" x14ac:dyDescent="0.35">
      <c r="A33" s="17"/>
      <c r="B33" s="17"/>
      <c r="C33" s="17"/>
      <c r="D33" s="17"/>
      <c r="E33" s="17"/>
      <c r="F33" s="17"/>
    </row>
    <row r="34" spans="1:6" ht="24" customHeight="1" x14ac:dyDescent="0.35">
      <c r="A34" s="22" t="s">
        <v>85</v>
      </c>
      <c r="B34" s="17"/>
    </row>
    <row r="35" spans="1:6" ht="24" customHeight="1" x14ac:dyDescent="0.35">
      <c r="A35" s="26"/>
      <c r="B35" s="17"/>
      <c r="C35" s="17"/>
      <c r="D35" s="17"/>
      <c r="E35" s="17"/>
      <c r="F35" s="17"/>
    </row>
    <row r="36" spans="1:6" ht="24" customHeight="1" x14ac:dyDescent="0.35">
      <c r="A36" s="17"/>
      <c r="B36" s="17"/>
      <c r="C36" s="17"/>
      <c r="D36" s="17"/>
      <c r="E36" s="17"/>
      <c r="F36" s="17"/>
    </row>
    <row r="37" spans="1:6" ht="24" customHeight="1" x14ac:dyDescent="0.35">
      <c r="A37" s="22" t="s">
        <v>86</v>
      </c>
      <c r="B37" s="17"/>
    </row>
    <row r="38" spans="1:6" ht="24" customHeight="1" x14ac:dyDescent="0.35">
      <c r="A38" s="25" t="s">
        <v>87</v>
      </c>
      <c r="B38" s="17"/>
      <c r="C38" s="17"/>
      <c r="D38" s="17"/>
      <c r="E38" s="17"/>
      <c r="F38" s="17"/>
    </row>
    <row r="39" spans="1:6" ht="24" customHeight="1" x14ac:dyDescent="0.35">
      <c r="A39" s="17"/>
      <c r="B39" s="17"/>
      <c r="C39" s="17"/>
      <c r="D39" s="17"/>
      <c r="E39" s="17"/>
      <c r="F39" s="17"/>
    </row>
    <row r="40" spans="1:6" ht="24" customHeight="1" x14ac:dyDescent="0.35">
      <c r="A40" s="22" t="s">
        <v>88</v>
      </c>
      <c r="B40" s="17"/>
    </row>
    <row r="41" spans="1:6" ht="24" customHeight="1" x14ac:dyDescent="0.35">
      <c r="A41" s="25" t="s">
        <v>89</v>
      </c>
      <c r="B41" s="17"/>
      <c r="C41" s="17"/>
      <c r="D41" s="17"/>
      <c r="E41" s="17"/>
      <c r="F41" s="17"/>
    </row>
    <row r="42" spans="1:6" ht="24" customHeight="1" x14ac:dyDescent="0.35">
      <c r="A42" s="17"/>
      <c r="B42" s="17"/>
      <c r="C42" s="17"/>
      <c r="D42" s="17"/>
      <c r="E42" s="17"/>
      <c r="F42" s="17"/>
    </row>
    <row r="43" spans="1:6" ht="24" customHeight="1" x14ac:dyDescent="0.35">
      <c r="A43" s="22" t="s">
        <v>90</v>
      </c>
      <c r="B43" s="17"/>
    </row>
    <row r="44" spans="1:6" ht="24" customHeight="1" x14ac:dyDescent="0.35">
      <c r="A44" s="25" t="s">
        <v>91</v>
      </c>
      <c r="B44" s="17"/>
      <c r="C44" s="17"/>
      <c r="D44" s="17"/>
      <c r="E44" s="17"/>
      <c r="F44" s="17"/>
    </row>
    <row r="45" spans="1:6" ht="24" customHeight="1" x14ac:dyDescent="0.35">
      <c r="A45" s="17"/>
      <c r="B45" s="17"/>
      <c r="C45" s="17"/>
      <c r="D45" s="17"/>
      <c r="E45" s="17"/>
      <c r="F45" s="17"/>
    </row>
  </sheetData>
  <mergeCells count="30">
    <mergeCell ref="A44:F45"/>
    <mergeCell ref="A35:F36"/>
    <mergeCell ref="A38:F39"/>
    <mergeCell ref="A2:F2"/>
    <mergeCell ref="A16:B16"/>
    <mergeCell ref="A11:F12"/>
    <mergeCell ref="A7:B7"/>
    <mergeCell ref="A25:B25"/>
    <mergeCell ref="A37:B37"/>
    <mergeCell ref="A41:F42"/>
    <mergeCell ref="A26:F27"/>
    <mergeCell ref="A22:B22"/>
    <mergeCell ref="A4:B4"/>
    <mergeCell ref="A43:B43"/>
    <mergeCell ref="A32:F33"/>
    <mergeCell ref="A28:B28"/>
    <mergeCell ref="A1:F1"/>
    <mergeCell ref="A14:F15"/>
    <mergeCell ref="A10:B10"/>
    <mergeCell ref="A5:F6"/>
    <mergeCell ref="A17:F18"/>
    <mergeCell ref="A13:B13"/>
    <mergeCell ref="A8:F9"/>
    <mergeCell ref="A19:B19"/>
    <mergeCell ref="A23:F24"/>
    <mergeCell ref="A40:B40"/>
    <mergeCell ref="A31:B31"/>
    <mergeCell ref="A20:F21"/>
    <mergeCell ref="A34:B34"/>
    <mergeCell ref="A29:F30"/>
  </mergeCells>
  <pageMargins left="0.3" right="0.3" top="0.5" bottom="0.5" header="0.2" footer="0.2"/>
  <pageSetup fitToHeight="0"/>
  <headerFooter>
    <oddFooter>&amp;CAuditOne | Closed or Corrected?&amp;RPage &amp;P of &amp;N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200-000000000000}">
          <x14:formula1>
            <xm:f>Lists!$A$5:$A$8</xm:f>
          </x14:formula1>
          <xm:sqref>A11</xm:sqref>
        </x14:dataValidation>
        <x14:dataValidation type="list" xr:uid="{00000000-0002-0000-0200-000001000000}">
          <x14:formula1>
            <xm:f>Lists!$F$5:$F$14</xm:f>
          </x14:formula1>
          <xm:sqref>A35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04"/>
  <sheetViews>
    <sheetView showGridLines="0" zoomScale="90" workbookViewId="0">
      <pane ySplit="4" topLeftCell="A5" activePane="bottomLeft" state="frozen"/>
      <selection pane="bottomLeft"/>
    </sheetView>
  </sheetViews>
  <sheetFormatPr defaultRowHeight="14.5" x14ac:dyDescent="0.35"/>
  <cols>
    <col min="1" max="1" width="14" customWidth="1"/>
    <col min="2" max="2" width="30" customWidth="1"/>
    <col min="3" max="3" width="19" customWidth="1"/>
    <col min="4" max="4" width="22" customWidth="1"/>
    <col min="5" max="6" width="14" customWidth="1"/>
    <col min="7" max="7" width="34" customWidth="1"/>
    <col min="8" max="8" width="40" customWidth="1"/>
    <col min="9" max="9" width="22" customWidth="1"/>
    <col min="10" max="10" width="14" customWidth="1"/>
    <col min="11" max="12" width="15" customWidth="1"/>
    <col min="13" max="14" width="34" customWidth="1"/>
    <col min="15" max="16" width="22" customWidth="1"/>
    <col min="17" max="17" width="28" customWidth="1"/>
    <col min="18" max="18" width="38" customWidth="1"/>
    <col min="19" max="21" width="13" hidden="1" customWidth="1"/>
  </cols>
  <sheetData>
    <row r="1" spans="1:21" ht="48.75" customHeight="1" x14ac:dyDescent="0.35">
      <c r="A1" s="18" t="s">
        <v>92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21" ht="30" customHeight="1" x14ac:dyDescent="0.35">
      <c r="A2" s="16" t="s">
        <v>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4" spans="1:21" ht="34" customHeight="1" x14ac:dyDescent="0.35">
      <c r="A4" s="4" t="s">
        <v>69</v>
      </c>
      <c r="B4" s="4" t="s">
        <v>70</v>
      </c>
      <c r="C4" s="4" t="s">
        <v>94</v>
      </c>
      <c r="D4" s="4" t="s">
        <v>72</v>
      </c>
      <c r="E4" s="4" t="s">
        <v>71</v>
      </c>
      <c r="F4" s="4" t="s">
        <v>95</v>
      </c>
      <c r="G4" s="4" t="s">
        <v>96</v>
      </c>
      <c r="H4" s="4" t="s">
        <v>97</v>
      </c>
      <c r="I4" s="4" t="s">
        <v>98</v>
      </c>
      <c r="J4" s="4" t="s">
        <v>99</v>
      </c>
      <c r="K4" s="4" t="s">
        <v>100</v>
      </c>
      <c r="L4" s="4" t="s">
        <v>101</v>
      </c>
      <c r="M4" s="4" t="s">
        <v>102</v>
      </c>
      <c r="N4" s="4" t="s">
        <v>103</v>
      </c>
      <c r="O4" s="4" t="s">
        <v>104</v>
      </c>
      <c r="P4" s="4" t="s">
        <v>105</v>
      </c>
      <c r="Q4" s="4" t="s">
        <v>106</v>
      </c>
      <c r="R4" s="4" t="s">
        <v>107</v>
      </c>
      <c r="S4" t="s">
        <v>108</v>
      </c>
      <c r="T4" t="s">
        <v>109</v>
      </c>
      <c r="U4" t="s">
        <v>110</v>
      </c>
    </row>
    <row r="5" spans="1:21" ht="30" customHeight="1" x14ac:dyDescent="0.35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  <c r="M5" s="5"/>
      <c r="N5" s="5"/>
      <c r="O5" s="5"/>
      <c r="P5" s="5"/>
      <c r="Q5" s="5"/>
      <c r="R5" s="5"/>
      <c r="S5" s="9">
        <f t="shared" ref="S5:S36" ca="1" si="0">IF(OR(L5="",Q5="Closed",Q5="Risk Accepted"),0,MAX(0,TODAY()-L5))</f>
        <v>0</v>
      </c>
      <c r="T5" s="9" t="str">
        <f t="shared" ref="T5:T36" ca="1" si="1">IF(S5&gt;0,"Overdue","")</f>
        <v/>
      </c>
      <c r="U5" s="9">
        <f t="shared" ref="U5:U36" si="2">IF(OR(E5="Critical",E5="High"),1,0)</f>
        <v>0</v>
      </c>
    </row>
    <row r="6" spans="1:21" ht="30" customHeight="1" x14ac:dyDescent="0.35">
      <c r="A6" s="5"/>
      <c r="B6" s="5"/>
      <c r="C6" s="5"/>
      <c r="D6" s="5"/>
      <c r="E6" s="5"/>
      <c r="F6" s="5"/>
      <c r="G6" s="5"/>
      <c r="H6" s="5"/>
      <c r="I6" s="5"/>
      <c r="J6" s="6"/>
      <c r="K6" s="6"/>
      <c r="L6" s="6"/>
      <c r="M6" s="5"/>
      <c r="N6" s="5"/>
      <c r="O6" s="5"/>
      <c r="P6" s="5"/>
      <c r="Q6" s="5"/>
      <c r="R6" s="5"/>
      <c r="S6" s="9">
        <f t="shared" ca="1" si="0"/>
        <v>0</v>
      </c>
      <c r="T6" s="9" t="str">
        <f t="shared" ca="1" si="1"/>
        <v/>
      </c>
      <c r="U6" s="9">
        <f t="shared" si="2"/>
        <v>0</v>
      </c>
    </row>
    <row r="7" spans="1:21" ht="30" customHeight="1" x14ac:dyDescent="0.35">
      <c r="A7" s="5"/>
      <c r="B7" s="5"/>
      <c r="C7" s="5"/>
      <c r="D7" s="5"/>
      <c r="E7" s="5"/>
      <c r="F7" s="5"/>
      <c r="G7" s="5"/>
      <c r="H7" s="5"/>
      <c r="I7" s="5"/>
      <c r="J7" s="6"/>
      <c r="K7" s="6"/>
      <c r="L7" s="6"/>
      <c r="M7" s="5"/>
      <c r="N7" s="5"/>
      <c r="O7" s="5"/>
      <c r="P7" s="5"/>
      <c r="Q7" s="5"/>
      <c r="R7" s="5"/>
      <c r="S7" s="9">
        <f t="shared" ca="1" si="0"/>
        <v>0</v>
      </c>
      <c r="T7" s="9" t="str">
        <f t="shared" ca="1" si="1"/>
        <v/>
      </c>
      <c r="U7" s="9">
        <f t="shared" si="2"/>
        <v>0</v>
      </c>
    </row>
    <row r="8" spans="1:21" ht="30" customHeight="1" x14ac:dyDescent="0.35">
      <c r="A8" s="5"/>
      <c r="B8" s="5"/>
      <c r="C8" s="5"/>
      <c r="D8" s="5"/>
      <c r="E8" s="5"/>
      <c r="F8" s="5"/>
      <c r="G8" s="5"/>
      <c r="H8" s="5"/>
      <c r="I8" s="5"/>
      <c r="J8" s="6"/>
      <c r="K8" s="6"/>
      <c r="L8" s="6"/>
      <c r="M8" s="5"/>
      <c r="N8" s="5"/>
      <c r="O8" s="5"/>
      <c r="P8" s="5"/>
      <c r="Q8" s="5"/>
      <c r="R8" s="5"/>
      <c r="S8" s="9">
        <f t="shared" ca="1" si="0"/>
        <v>0</v>
      </c>
      <c r="T8" s="9" t="str">
        <f t="shared" ca="1" si="1"/>
        <v/>
      </c>
      <c r="U8" s="9">
        <f t="shared" si="2"/>
        <v>0</v>
      </c>
    </row>
    <row r="9" spans="1:21" ht="30" customHeight="1" x14ac:dyDescent="0.35">
      <c r="A9" s="5"/>
      <c r="B9" s="5"/>
      <c r="C9" s="5"/>
      <c r="D9" s="5"/>
      <c r="E9" s="5"/>
      <c r="F9" s="5"/>
      <c r="G9" s="5"/>
      <c r="H9" s="5"/>
      <c r="I9" s="5"/>
      <c r="J9" s="6"/>
      <c r="K9" s="6"/>
      <c r="L9" s="6"/>
      <c r="M9" s="5"/>
      <c r="N9" s="5"/>
      <c r="O9" s="5"/>
      <c r="P9" s="5"/>
      <c r="Q9" s="5"/>
      <c r="R9" s="5"/>
      <c r="S9" s="9">
        <f t="shared" ca="1" si="0"/>
        <v>0</v>
      </c>
      <c r="T9" s="9" t="str">
        <f t="shared" ca="1" si="1"/>
        <v/>
      </c>
      <c r="U9" s="9">
        <f t="shared" si="2"/>
        <v>0</v>
      </c>
    </row>
    <row r="10" spans="1:21" ht="30" customHeight="1" x14ac:dyDescent="0.35">
      <c r="A10" s="5"/>
      <c r="B10" s="5"/>
      <c r="C10" s="5"/>
      <c r="D10" s="5"/>
      <c r="E10" s="5"/>
      <c r="F10" s="5"/>
      <c r="G10" s="5"/>
      <c r="H10" s="5"/>
      <c r="I10" s="5"/>
      <c r="J10" s="6"/>
      <c r="K10" s="6"/>
      <c r="L10" s="6"/>
      <c r="M10" s="5"/>
      <c r="N10" s="5"/>
      <c r="O10" s="5"/>
      <c r="P10" s="5"/>
      <c r="Q10" s="5"/>
      <c r="R10" s="5"/>
      <c r="S10" s="9">
        <f t="shared" ca="1" si="0"/>
        <v>0</v>
      </c>
      <c r="T10" s="9" t="str">
        <f t="shared" ca="1" si="1"/>
        <v/>
      </c>
      <c r="U10" s="9">
        <f t="shared" si="2"/>
        <v>0</v>
      </c>
    </row>
    <row r="11" spans="1:21" ht="30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6"/>
      <c r="K11" s="6"/>
      <c r="L11" s="6"/>
      <c r="M11" s="5"/>
      <c r="N11" s="5"/>
      <c r="O11" s="5"/>
      <c r="P11" s="5"/>
      <c r="Q11" s="5"/>
      <c r="R11" s="5"/>
      <c r="S11" s="9">
        <f t="shared" ca="1" si="0"/>
        <v>0</v>
      </c>
      <c r="T11" s="9" t="str">
        <f t="shared" ca="1" si="1"/>
        <v/>
      </c>
      <c r="U11" s="9">
        <f t="shared" si="2"/>
        <v>0</v>
      </c>
    </row>
    <row r="12" spans="1:21" ht="30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6"/>
      <c r="K12" s="6"/>
      <c r="L12" s="6"/>
      <c r="M12" s="5"/>
      <c r="N12" s="5"/>
      <c r="O12" s="5"/>
      <c r="P12" s="5"/>
      <c r="Q12" s="5"/>
      <c r="R12" s="5"/>
      <c r="S12" s="9">
        <f t="shared" ca="1" si="0"/>
        <v>0</v>
      </c>
      <c r="T12" s="9" t="str">
        <f t="shared" ca="1" si="1"/>
        <v/>
      </c>
      <c r="U12" s="9">
        <f t="shared" si="2"/>
        <v>0</v>
      </c>
    </row>
    <row r="13" spans="1:21" ht="30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6"/>
      <c r="K13" s="6"/>
      <c r="L13" s="6"/>
      <c r="M13" s="5"/>
      <c r="N13" s="5"/>
      <c r="O13" s="5"/>
      <c r="P13" s="5"/>
      <c r="Q13" s="5"/>
      <c r="R13" s="5"/>
      <c r="S13" s="9">
        <f t="shared" ca="1" si="0"/>
        <v>0</v>
      </c>
      <c r="T13" s="9" t="str">
        <f t="shared" ca="1" si="1"/>
        <v/>
      </c>
      <c r="U13" s="9">
        <f t="shared" si="2"/>
        <v>0</v>
      </c>
    </row>
    <row r="14" spans="1:21" ht="30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6"/>
      <c r="K14" s="6"/>
      <c r="L14" s="6"/>
      <c r="M14" s="5"/>
      <c r="N14" s="5"/>
      <c r="O14" s="5"/>
      <c r="P14" s="5"/>
      <c r="Q14" s="5"/>
      <c r="R14" s="5"/>
      <c r="S14" s="9">
        <f t="shared" ca="1" si="0"/>
        <v>0</v>
      </c>
      <c r="T14" s="9" t="str">
        <f t="shared" ca="1" si="1"/>
        <v/>
      </c>
      <c r="U14" s="9">
        <f t="shared" si="2"/>
        <v>0</v>
      </c>
    </row>
    <row r="15" spans="1:21" ht="30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6"/>
      <c r="K15" s="6"/>
      <c r="L15" s="6"/>
      <c r="M15" s="5"/>
      <c r="N15" s="5"/>
      <c r="O15" s="5"/>
      <c r="P15" s="5"/>
      <c r="Q15" s="5"/>
      <c r="R15" s="5"/>
      <c r="S15" s="9">
        <f t="shared" ca="1" si="0"/>
        <v>0</v>
      </c>
      <c r="T15" s="9" t="str">
        <f t="shared" ca="1" si="1"/>
        <v/>
      </c>
      <c r="U15" s="9">
        <f t="shared" si="2"/>
        <v>0</v>
      </c>
    </row>
    <row r="16" spans="1:21" ht="30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6"/>
      <c r="K16" s="6"/>
      <c r="L16" s="6"/>
      <c r="M16" s="5"/>
      <c r="N16" s="5"/>
      <c r="O16" s="5"/>
      <c r="P16" s="5"/>
      <c r="Q16" s="5"/>
      <c r="R16" s="5"/>
      <c r="S16" s="9">
        <f t="shared" ca="1" si="0"/>
        <v>0</v>
      </c>
      <c r="T16" s="9" t="str">
        <f t="shared" ca="1" si="1"/>
        <v/>
      </c>
      <c r="U16" s="9">
        <f t="shared" si="2"/>
        <v>0</v>
      </c>
    </row>
    <row r="17" spans="1:21" ht="30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6"/>
      <c r="K17" s="6"/>
      <c r="L17" s="6"/>
      <c r="M17" s="5"/>
      <c r="N17" s="5"/>
      <c r="O17" s="5"/>
      <c r="P17" s="5"/>
      <c r="Q17" s="5"/>
      <c r="R17" s="5"/>
      <c r="S17" s="9">
        <f t="shared" ca="1" si="0"/>
        <v>0</v>
      </c>
      <c r="T17" s="9" t="str">
        <f t="shared" ca="1" si="1"/>
        <v/>
      </c>
      <c r="U17" s="9">
        <f t="shared" si="2"/>
        <v>0</v>
      </c>
    </row>
    <row r="18" spans="1:21" ht="30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6"/>
      <c r="K18" s="6"/>
      <c r="L18" s="6"/>
      <c r="M18" s="5"/>
      <c r="N18" s="5"/>
      <c r="O18" s="5"/>
      <c r="P18" s="5"/>
      <c r="Q18" s="5"/>
      <c r="R18" s="5"/>
      <c r="S18" s="9">
        <f t="shared" ca="1" si="0"/>
        <v>0</v>
      </c>
      <c r="T18" s="9" t="str">
        <f t="shared" ca="1" si="1"/>
        <v/>
      </c>
      <c r="U18" s="9">
        <f t="shared" si="2"/>
        <v>0</v>
      </c>
    </row>
    <row r="19" spans="1:21" ht="30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6"/>
      <c r="K19" s="6"/>
      <c r="L19" s="6"/>
      <c r="M19" s="5"/>
      <c r="N19" s="5"/>
      <c r="O19" s="5"/>
      <c r="P19" s="5"/>
      <c r="Q19" s="5"/>
      <c r="R19" s="5"/>
      <c r="S19" s="9">
        <f t="shared" ca="1" si="0"/>
        <v>0</v>
      </c>
      <c r="T19" s="9" t="str">
        <f t="shared" ca="1" si="1"/>
        <v/>
      </c>
      <c r="U19" s="9">
        <f t="shared" si="2"/>
        <v>0</v>
      </c>
    </row>
    <row r="20" spans="1:21" ht="30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6"/>
      <c r="K20" s="6"/>
      <c r="L20" s="6"/>
      <c r="M20" s="5"/>
      <c r="N20" s="5"/>
      <c r="O20" s="5"/>
      <c r="P20" s="5"/>
      <c r="Q20" s="5"/>
      <c r="R20" s="5"/>
      <c r="S20" s="9">
        <f t="shared" ca="1" si="0"/>
        <v>0</v>
      </c>
      <c r="T20" s="9" t="str">
        <f t="shared" ca="1" si="1"/>
        <v/>
      </c>
      <c r="U20" s="9">
        <f t="shared" si="2"/>
        <v>0</v>
      </c>
    </row>
    <row r="21" spans="1:21" ht="30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6"/>
      <c r="K21" s="6"/>
      <c r="L21" s="6"/>
      <c r="M21" s="5"/>
      <c r="N21" s="5"/>
      <c r="O21" s="5"/>
      <c r="P21" s="5"/>
      <c r="Q21" s="5"/>
      <c r="R21" s="5"/>
      <c r="S21" s="9">
        <f t="shared" ca="1" si="0"/>
        <v>0</v>
      </c>
      <c r="T21" s="9" t="str">
        <f t="shared" ca="1" si="1"/>
        <v/>
      </c>
      <c r="U21" s="9">
        <f t="shared" si="2"/>
        <v>0</v>
      </c>
    </row>
    <row r="22" spans="1:21" ht="30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6"/>
      <c r="K22" s="6"/>
      <c r="L22" s="6"/>
      <c r="M22" s="5"/>
      <c r="N22" s="5"/>
      <c r="O22" s="5"/>
      <c r="P22" s="5"/>
      <c r="Q22" s="5"/>
      <c r="R22" s="5"/>
      <c r="S22" s="9">
        <f t="shared" ca="1" si="0"/>
        <v>0</v>
      </c>
      <c r="T22" s="9" t="str">
        <f t="shared" ca="1" si="1"/>
        <v/>
      </c>
      <c r="U22" s="9">
        <f t="shared" si="2"/>
        <v>0</v>
      </c>
    </row>
    <row r="23" spans="1:21" ht="30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6"/>
      <c r="K23" s="6"/>
      <c r="L23" s="6"/>
      <c r="M23" s="5"/>
      <c r="N23" s="5"/>
      <c r="O23" s="5"/>
      <c r="P23" s="5"/>
      <c r="Q23" s="5"/>
      <c r="R23" s="5"/>
      <c r="S23" s="9">
        <f t="shared" ca="1" si="0"/>
        <v>0</v>
      </c>
      <c r="T23" s="9" t="str">
        <f t="shared" ca="1" si="1"/>
        <v/>
      </c>
      <c r="U23" s="9">
        <f t="shared" si="2"/>
        <v>0</v>
      </c>
    </row>
    <row r="24" spans="1:21" ht="30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6"/>
      <c r="K24" s="6"/>
      <c r="L24" s="6"/>
      <c r="M24" s="5"/>
      <c r="N24" s="5"/>
      <c r="O24" s="5"/>
      <c r="P24" s="5"/>
      <c r="Q24" s="5"/>
      <c r="R24" s="5"/>
      <c r="S24" s="9">
        <f t="shared" ca="1" si="0"/>
        <v>0</v>
      </c>
      <c r="T24" s="9" t="str">
        <f t="shared" ca="1" si="1"/>
        <v/>
      </c>
      <c r="U24" s="9">
        <f t="shared" si="2"/>
        <v>0</v>
      </c>
    </row>
    <row r="25" spans="1:21" ht="30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6"/>
      <c r="K25" s="6"/>
      <c r="L25" s="6"/>
      <c r="M25" s="5"/>
      <c r="N25" s="5"/>
      <c r="O25" s="5"/>
      <c r="P25" s="5"/>
      <c r="Q25" s="5"/>
      <c r="R25" s="5"/>
      <c r="S25" s="9">
        <f t="shared" ca="1" si="0"/>
        <v>0</v>
      </c>
      <c r="T25" s="9" t="str">
        <f t="shared" ca="1" si="1"/>
        <v/>
      </c>
      <c r="U25" s="9">
        <f t="shared" si="2"/>
        <v>0</v>
      </c>
    </row>
    <row r="26" spans="1:21" ht="30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6"/>
      <c r="K26" s="6"/>
      <c r="L26" s="6"/>
      <c r="M26" s="5"/>
      <c r="N26" s="5"/>
      <c r="O26" s="5"/>
      <c r="P26" s="5"/>
      <c r="Q26" s="5"/>
      <c r="R26" s="5"/>
      <c r="S26" s="9">
        <f t="shared" ca="1" si="0"/>
        <v>0</v>
      </c>
      <c r="T26" s="9" t="str">
        <f t="shared" ca="1" si="1"/>
        <v/>
      </c>
      <c r="U26" s="9">
        <f t="shared" si="2"/>
        <v>0</v>
      </c>
    </row>
    <row r="27" spans="1:21" ht="30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6"/>
      <c r="K27" s="6"/>
      <c r="L27" s="6"/>
      <c r="M27" s="5"/>
      <c r="N27" s="5"/>
      <c r="O27" s="5"/>
      <c r="P27" s="5"/>
      <c r="Q27" s="5"/>
      <c r="R27" s="5"/>
      <c r="S27" s="9">
        <f t="shared" ca="1" si="0"/>
        <v>0</v>
      </c>
      <c r="T27" s="9" t="str">
        <f t="shared" ca="1" si="1"/>
        <v/>
      </c>
      <c r="U27" s="9">
        <f t="shared" si="2"/>
        <v>0</v>
      </c>
    </row>
    <row r="28" spans="1:21" ht="30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6"/>
      <c r="K28" s="6"/>
      <c r="L28" s="6"/>
      <c r="M28" s="5"/>
      <c r="N28" s="5"/>
      <c r="O28" s="5"/>
      <c r="P28" s="5"/>
      <c r="Q28" s="5"/>
      <c r="R28" s="5"/>
      <c r="S28" s="9">
        <f t="shared" ca="1" si="0"/>
        <v>0</v>
      </c>
      <c r="T28" s="9" t="str">
        <f t="shared" ca="1" si="1"/>
        <v/>
      </c>
      <c r="U28" s="9">
        <f t="shared" si="2"/>
        <v>0</v>
      </c>
    </row>
    <row r="29" spans="1:21" ht="30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6"/>
      <c r="K29" s="6"/>
      <c r="L29" s="6"/>
      <c r="M29" s="5"/>
      <c r="N29" s="5"/>
      <c r="O29" s="5"/>
      <c r="P29" s="5"/>
      <c r="Q29" s="5"/>
      <c r="R29" s="5"/>
      <c r="S29" s="9">
        <f t="shared" ca="1" si="0"/>
        <v>0</v>
      </c>
      <c r="T29" s="9" t="str">
        <f t="shared" ca="1" si="1"/>
        <v/>
      </c>
      <c r="U29" s="9">
        <f t="shared" si="2"/>
        <v>0</v>
      </c>
    </row>
    <row r="30" spans="1:21" ht="30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6"/>
      <c r="K30" s="6"/>
      <c r="L30" s="6"/>
      <c r="M30" s="5"/>
      <c r="N30" s="5"/>
      <c r="O30" s="5"/>
      <c r="P30" s="5"/>
      <c r="Q30" s="5"/>
      <c r="R30" s="5"/>
      <c r="S30" s="9">
        <f t="shared" ca="1" si="0"/>
        <v>0</v>
      </c>
      <c r="T30" s="9" t="str">
        <f t="shared" ca="1" si="1"/>
        <v/>
      </c>
      <c r="U30" s="9">
        <f t="shared" si="2"/>
        <v>0</v>
      </c>
    </row>
    <row r="31" spans="1:21" ht="30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6"/>
      <c r="K31" s="6"/>
      <c r="L31" s="6"/>
      <c r="M31" s="5"/>
      <c r="N31" s="5"/>
      <c r="O31" s="5"/>
      <c r="P31" s="5"/>
      <c r="Q31" s="5"/>
      <c r="R31" s="5"/>
      <c r="S31" s="9">
        <f t="shared" ca="1" si="0"/>
        <v>0</v>
      </c>
      <c r="T31" s="9" t="str">
        <f t="shared" ca="1" si="1"/>
        <v/>
      </c>
      <c r="U31" s="9">
        <f t="shared" si="2"/>
        <v>0</v>
      </c>
    </row>
    <row r="32" spans="1:21" ht="30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6"/>
      <c r="K32" s="6"/>
      <c r="L32" s="6"/>
      <c r="M32" s="5"/>
      <c r="N32" s="5"/>
      <c r="O32" s="5"/>
      <c r="P32" s="5"/>
      <c r="Q32" s="5"/>
      <c r="R32" s="5"/>
      <c r="S32" s="9">
        <f t="shared" ca="1" si="0"/>
        <v>0</v>
      </c>
      <c r="T32" s="9" t="str">
        <f t="shared" ca="1" si="1"/>
        <v/>
      </c>
      <c r="U32" s="9">
        <f t="shared" si="2"/>
        <v>0</v>
      </c>
    </row>
    <row r="33" spans="1:21" ht="30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6"/>
      <c r="K33" s="6"/>
      <c r="L33" s="6"/>
      <c r="M33" s="5"/>
      <c r="N33" s="5"/>
      <c r="O33" s="5"/>
      <c r="P33" s="5"/>
      <c r="Q33" s="5"/>
      <c r="R33" s="5"/>
      <c r="S33" s="9">
        <f t="shared" ca="1" si="0"/>
        <v>0</v>
      </c>
      <c r="T33" s="9" t="str">
        <f t="shared" ca="1" si="1"/>
        <v/>
      </c>
      <c r="U33" s="9">
        <f t="shared" si="2"/>
        <v>0</v>
      </c>
    </row>
    <row r="34" spans="1:21" ht="30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6"/>
      <c r="K34" s="6"/>
      <c r="L34" s="6"/>
      <c r="M34" s="5"/>
      <c r="N34" s="5"/>
      <c r="O34" s="5"/>
      <c r="P34" s="5"/>
      <c r="Q34" s="5"/>
      <c r="R34" s="5"/>
      <c r="S34" s="9">
        <f t="shared" ca="1" si="0"/>
        <v>0</v>
      </c>
      <c r="T34" s="9" t="str">
        <f t="shared" ca="1" si="1"/>
        <v/>
      </c>
      <c r="U34" s="9">
        <f t="shared" si="2"/>
        <v>0</v>
      </c>
    </row>
    <row r="35" spans="1:21" ht="30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6"/>
      <c r="K35" s="6"/>
      <c r="L35" s="6"/>
      <c r="M35" s="5"/>
      <c r="N35" s="5"/>
      <c r="O35" s="5"/>
      <c r="P35" s="5"/>
      <c r="Q35" s="5"/>
      <c r="R35" s="5"/>
      <c r="S35" s="9">
        <f t="shared" ca="1" si="0"/>
        <v>0</v>
      </c>
      <c r="T35" s="9" t="str">
        <f t="shared" ca="1" si="1"/>
        <v/>
      </c>
      <c r="U35" s="9">
        <f t="shared" si="2"/>
        <v>0</v>
      </c>
    </row>
    <row r="36" spans="1:21" ht="30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6"/>
      <c r="K36" s="6"/>
      <c r="L36" s="6"/>
      <c r="M36" s="5"/>
      <c r="N36" s="5"/>
      <c r="O36" s="5"/>
      <c r="P36" s="5"/>
      <c r="Q36" s="5"/>
      <c r="R36" s="5"/>
      <c r="S36" s="9">
        <f t="shared" ca="1" si="0"/>
        <v>0</v>
      </c>
      <c r="T36" s="9" t="str">
        <f t="shared" ca="1" si="1"/>
        <v/>
      </c>
      <c r="U36" s="9">
        <f t="shared" si="2"/>
        <v>0</v>
      </c>
    </row>
    <row r="37" spans="1:21" ht="30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6"/>
      <c r="K37" s="6"/>
      <c r="L37" s="6"/>
      <c r="M37" s="5"/>
      <c r="N37" s="5"/>
      <c r="O37" s="5"/>
      <c r="P37" s="5"/>
      <c r="Q37" s="5"/>
      <c r="R37" s="5"/>
      <c r="S37" s="9">
        <f t="shared" ref="S37:S68" ca="1" si="3">IF(OR(L37="",Q37="Closed",Q37="Risk Accepted"),0,MAX(0,TODAY()-L37))</f>
        <v>0</v>
      </c>
      <c r="T37" s="9" t="str">
        <f t="shared" ref="T37:T68" ca="1" si="4">IF(S37&gt;0,"Overdue","")</f>
        <v/>
      </c>
      <c r="U37" s="9">
        <f t="shared" ref="U37:U68" si="5">IF(OR(E37="Critical",E37="High"),1,0)</f>
        <v>0</v>
      </c>
    </row>
    <row r="38" spans="1:21" ht="30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6"/>
      <c r="K38" s="6"/>
      <c r="L38" s="6"/>
      <c r="M38" s="5"/>
      <c r="N38" s="5"/>
      <c r="O38" s="5"/>
      <c r="P38" s="5"/>
      <c r="Q38" s="5"/>
      <c r="R38" s="5"/>
      <c r="S38" s="9">
        <f t="shared" ca="1" si="3"/>
        <v>0</v>
      </c>
      <c r="T38" s="9" t="str">
        <f t="shared" ca="1" si="4"/>
        <v/>
      </c>
      <c r="U38" s="9">
        <f t="shared" si="5"/>
        <v>0</v>
      </c>
    </row>
    <row r="39" spans="1:21" ht="30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6"/>
      <c r="K39" s="6"/>
      <c r="L39" s="6"/>
      <c r="M39" s="5"/>
      <c r="N39" s="5"/>
      <c r="O39" s="5"/>
      <c r="P39" s="5"/>
      <c r="Q39" s="5"/>
      <c r="R39" s="5"/>
      <c r="S39" s="9">
        <f t="shared" ca="1" si="3"/>
        <v>0</v>
      </c>
      <c r="T39" s="9" t="str">
        <f t="shared" ca="1" si="4"/>
        <v/>
      </c>
      <c r="U39" s="9">
        <f t="shared" si="5"/>
        <v>0</v>
      </c>
    </row>
    <row r="40" spans="1:21" ht="30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6"/>
      <c r="K40" s="6"/>
      <c r="L40" s="6"/>
      <c r="M40" s="5"/>
      <c r="N40" s="5"/>
      <c r="O40" s="5"/>
      <c r="P40" s="5"/>
      <c r="Q40" s="5"/>
      <c r="R40" s="5"/>
      <c r="S40" s="9">
        <f t="shared" ca="1" si="3"/>
        <v>0</v>
      </c>
      <c r="T40" s="9" t="str">
        <f t="shared" ca="1" si="4"/>
        <v/>
      </c>
      <c r="U40" s="9">
        <f t="shared" si="5"/>
        <v>0</v>
      </c>
    </row>
    <row r="41" spans="1:21" ht="30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6"/>
      <c r="K41" s="6"/>
      <c r="L41" s="6"/>
      <c r="M41" s="5"/>
      <c r="N41" s="5"/>
      <c r="O41" s="5"/>
      <c r="P41" s="5"/>
      <c r="Q41" s="5"/>
      <c r="R41" s="5"/>
      <c r="S41" s="9">
        <f t="shared" ca="1" si="3"/>
        <v>0</v>
      </c>
      <c r="T41" s="9" t="str">
        <f t="shared" ca="1" si="4"/>
        <v/>
      </c>
      <c r="U41" s="9">
        <f t="shared" si="5"/>
        <v>0</v>
      </c>
    </row>
    <row r="42" spans="1:21" ht="30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6"/>
      <c r="K42" s="6"/>
      <c r="L42" s="6"/>
      <c r="M42" s="5"/>
      <c r="N42" s="5"/>
      <c r="O42" s="5"/>
      <c r="P42" s="5"/>
      <c r="Q42" s="5"/>
      <c r="R42" s="5"/>
      <c r="S42" s="9">
        <f t="shared" ca="1" si="3"/>
        <v>0</v>
      </c>
      <c r="T42" s="9" t="str">
        <f t="shared" ca="1" si="4"/>
        <v/>
      </c>
      <c r="U42" s="9">
        <f t="shared" si="5"/>
        <v>0</v>
      </c>
    </row>
    <row r="43" spans="1:21" ht="30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6"/>
      <c r="K43" s="6"/>
      <c r="L43" s="6"/>
      <c r="M43" s="5"/>
      <c r="N43" s="5"/>
      <c r="O43" s="5"/>
      <c r="P43" s="5"/>
      <c r="Q43" s="5"/>
      <c r="R43" s="5"/>
      <c r="S43" s="9">
        <f t="shared" ca="1" si="3"/>
        <v>0</v>
      </c>
      <c r="T43" s="9" t="str">
        <f t="shared" ca="1" si="4"/>
        <v/>
      </c>
      <c r="U43" s="9">
        <f t="shared" si="5"/>
        <v>0</v>
      </c>
    </row>
    <row r="44" spans="1:21" ht="30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6"/>
      <c r="K44" s="6"/>
      <c r="L44" s="6"/>
      <c r="M44" s="5"/>
      <c r="N44" s="5"/>
      <c r="O44" s="5"/>
      <c r="P44" s="5"/>
      <c r="Q44" s="5"/>
      <c r="R44" s="5"/>
      <c r="S44" s="9">
        <f t="shared" ca="1" si="3"/>
        <v>0</v>
      </c>
      <c r="T44" s="9" t="str">
        <f t="shared" ca="1" si="4"/>
        <v/>
      </c>
      <c r="U44" s="9">
        <f t="shared" si="5"/>
        <v>0</v>
      </c>
    </row>
    <row r="45" spans="1:21" ht="30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6"/>
      <c r="K45" s="6"/>
      <c r="L45" s="6"/>
      <c r="M45" s="5"/>
      <c r="N45" s="5"/>
      <c r="O45" s="5"/>
      <c r="P45" s="5"/>
      <c r="Q45" s="5"/>
      <c r="R45" s="5"/>
      <c r="S45" s="9">
        <f t="shared" ca="1" si="3"/>
        <v>0</v>
      </c>
      <c r="T45" s="9" t="str">
        <f t="shared" ca="1" si="4"/>
        <v/>
      </c>
      <c r="U45" s="9">
        <f t="shared" si="5"/>
        <v>0</v>
      </c>
    </row>
    <row r="46" spans="1:21" ht="30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6"/>
      <c r="K46" s="6"/>
      <c r="L46" s="6"/>
      <c r="M46" s="5"/>
      <c r="N46" s="5"/>
      <c r="O46" s="5"/>
      <c r="P46" s="5"/>
      <c r="Q46" s="5"/>
      <c r="R46" s="5"/>
      <c r="S46" s="9">
        <f t="shared" ca="1" si="3"/>
        <v>0</v>
      </c>
      <c r="T46" s="9" t="str">
        <f t="shared" ca="1" si="4"/>
        <v/>
      </c>
      <c r="U46" s="9">
        <f t="shared" si="5"/>
        <v>0</v>
      </c>
    </row>
    <row r="47" spans="1:21" ht="30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6"/>
      <c r="K47" s="6"/>
      <c r="L47" s="6"/>
      <c r="M47" s="5"/>
      <c r="N47" s="5"/>
      <c r="O47" s="5"/>
      <c r="P47" s="5"/>
      <c r="Q47" s="5"/>
      <c r="R47" s="5"/>
      <c r="S47" s="9">
        <f t="shared" ca="1" si="3"/>
        <v>0</v>
      </c>
      <c r="T47" s="9" t="str">
        <f t="shared" ca="1" si="4"/>
        <v/>
      </c>
      <c r="U47" s="9">
        <f t="shared" si="5"/>
        <v>0</v>
      </c>
    </row>
    <row r="48" spans="1:21" ht="30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6"/>
      <c r="K48" s="6"/>
      <c r="L48" s="6"/>
      <c r="M48" s="5"/>
      <c r="N48" s="5"/>
      <c r="O48" s="5"/>
      <c r="P48" s="5"/>
      <c r="Q48" s="5"/>
      <c r="R48" s="5"/>
      <c r="S48" s="9">
        <f t="shared" ca="1" si="3"/>
        <v>0</v>
      </c>
      <c r="T48" s="9" t="str">
        <f t="shared" ca="1" si="4"/>
        <v/>
      </c>
      <c r="U48" s="9">
        <f t="shared" si="5"/>
        <v>0</v>
      </c>
    </row>
    <row r="49" spans="1:21" ht="30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6"/>
      <c r="K49" s="6"/>
      <c r="L49" s="6"/>
      <c r="M49" s="5"/>
      <c r="N49" s="5"/>
      <c r="O49" s="5"/>
      <c r="P49" s="5"/>
      <c r="Q49" s="5"/>
      <c r="R49" s="5"/>
      <c r="S49" s="9">
        <f t="shared" ca="1" si="3"/>
        <v>0</v>
      </c>
      <c r="T49" s="9" t="str">
        <f t="shared" ca="1" si="4"/>
        <v/>
      </c>
      <c r="U49" s="9">
        <f t="shared" si="5"/>
        <v>0</v>
      </c>
    </row>
    <row r="50" spans="1:21" ht="30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6"/>
      <c r="K50" s="6"/>
      <c r="L50" s="6"/>
      <c r="M50" s="5"/>
      <c r="N50" s="5"/>
      <c r="O50" s="5"/>
      <c r="P50" s="5"/>
      <c r="Q50" s="5"/>
      <c r="R50" s="5"/>
      <c r="S50" s="9">
        <f t="shared" ca="1" si="3"/>
        <v>0</v>
      </c>
      <c r="T50" s="9" t="str">
        <f t="shared" ca="1" si="4"/>
        <v/>
      </c>
      <c r="U50" s="9">
        <f t="shared" si="5"/>
        <v>0</v>
      </c>
    </row>
    <row r="51" spans="1:21" ht="30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6"/>
      <c r="K51" s="6"/>
      <c r="L51" s="6"/>
      <c r="M51" s="5"/>
      <c r="N51" s="5"/>
      <c r="O51" s="5"/>
      <c r="P51" s="5"/>
      <c r="Q51" s="5"/>
      <c r="R51" s="5"/>
      <c r="S51" s="9">
        <f t="shared" ca="1" si="3"/>
        <v>0</v>
      </c>
      <c r="T51" s="9" t="str">
        <f t="shared" ca="1" si="4"/>
        <v/>
      </c>
      <c r="U51" s="9">
        <f t="shared" si="5"/>
        <v>0</v>
      </c>
    </row>
    <row r="52" spans="1:21" ht="30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6"/>
      <c r="K52" s="6"/>
      <c r="L52" s="6"/>
      <c r="M52" s="5"/>
      <c r="N52" s="5"/>
      <c r="O52" s="5"/>
      <c r="P52" s="5"/>
      <c r="Q52" s="5"/>
      <c r="R52" s="5"/>
      <c r="S52" s="9">
        <f t="shared" ca="1" si="3"/>
        <v>0</v>
      </c>
      <c r="T52" s="9" t="str">
        <f t="shared" ca="1" si="4"/>
        <v/>
      </c>
      <c r="U52" s="9">
        <f t="shared" si="5"/>
        <v>0</v>
      </c>
    </row>
    <row r="53" spans="1:21" ht="30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6"/>
      <c r="K53" s="6"/>
      <c r="L53" s="6"/>
      <c r="M53" s="5"/>
      <c r="N53" s="5"/>
      <c r="O53" s="5"/>
      <c r="P53" s="5"/>
      <c r="Q53" s="5"/>
      <c r="R53" s="5"/>
      <c r="S53" s="9">
        <f t="shared" ca="1" si="3"/>
        <v>0</v>
      </c>
      <c r="T53" s="9" t="str">
        <f t="shared" ca="1" si="4"/>
        <v/>
      </c>
      <c r="U53" s="9">
        <f t="shared" si="5"/>
        <v>0</v>
      </c>
    </row>
    <row r="54" spans="1:21" ht="30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6"/>
      <c r="K54" s="6"/>
      <c r="L54" s="6"/>
      <c r="M54" s="5"/>
      <c r="N54" s="5"/>
      <c r="O54" s="5"/>
      <c r="P54" s="5"/>
      <c r="Q54" s="5"/>
      <c r="R54" s="5"/>
      <c r="S54" s="9">
        <f t="shared" ca="1" si="3"/>
        <v>0</v>
      </c>
      <c r="T54" s="9" t="str">
        <f t="shared" ca="1" si="4"/>
        <v/>
      </c>
      <c r="U54" s="9">
        <f t="shared" si="5"/>
        <v>0</v>
      </c>
    </row>
    <row r="55" spans="1:21" ht="30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6"/>
      <c r="K55" s="6"/>
      <c r="L55" s="6"/>
      <c r="M55" s="5"/>
      <c r="N55" s="5"/>
      <c r="O55" s="5"/>
      <c r="P55" s="5"/>
      <c r="Q55" s="5"/>
      <c r="R55" s="5"/>
      <c r="S55" s="9">
        <f t="shared" ca="1" si="3"/>
        <v>0</v>
      </c>
      <c r="T55" s="9" t="str">
        <f t="shared" ca="1" si="4"/>
        <v/>
      </c>
      <c r="U55" s="9">
        <f t="shared" si="5"/>
        <v>0</v>
      </c>
    </row>
    <row r="56" spans="1:21" ht="30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6"/>
      <c r="K56" s="6"/>
      <c r="L56" s="6"/>
      <c r="M56" s="5"/>
      <c r="N56" s="5"/>
      <c r="O56" s="5"/>
      <c r="P56" s="5"/>
      <c r="Q56" s="5"/>
      <c r="R56" s="5"/>
      <c r="S56" s="9">
        <f t="shared" ca="1" si="3"/>
        <v>0</v>
      </c>
      <c r="T56" s="9" t="str">
        <f t="shared" ca="1" si="4"/>
        <v/>
      </c>
      <c r="U56" s="9">
        <f t="shared" si="5"/>
        <v>0</v>
      </c>
    </row>
    <row r="57" spans="1:21" ht="30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6"/>
      <c r="K57" s="6"/>
      <c r="L57" s="6"/>
      <c r="M57" s="5"/>
      <c r="N57" s="5"/>
      <c r="O57" s="5"/>
      <c r="P57" s="5"/>
      <c r="Q57" s="5"/>
      <c r="R57" s="5"/>
      <c r="S57" s="9">
        <f t="shared" ca="1" si="3"/>
        <v>0</v>
      </c>
      <c r="T57" s="9" t="str">
        <f t="shared" ca="1" si="4"/>
        <v/>
      </c>
      <c r="U57" s="9">
        <f t="shared" si="5"/>
        <v>0</v>
      </c>
    </row>
    <row r="58" spans="1:21" ht="30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6"/>
      <c r="K58" s="6"/>
      <c r="L58" s="6"/>
      <c r="M58" s="5"/>
      <c r="N58" s="5"/>
      <c r="O58" s="5"/>
      <c r="P58" s="5"/>
      <c r="Q58" s="5"/>
      <c r="R58" s="5"/>
      <c r="S58" s="9">
        <f t="shared" ca="1" si="3"/>
        <v>0</v>
      </c>
      <c r="T58" s="9" t="str">
        <f t="shared" ca="1" si="4"/>
        <v/>
      </c>
      <c r="U58" s="9">
        <f t="shared" si="5"/>
        <v>0</v>
      </c>
    </row>
    <row r="59" spans="1:21" ht="30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6"/>
      <c r="K59" s="6"/>
      <c r="L59" s="6"/>
      <c r="M59" s="5"/>
      <c r="N59" s="5"/>
      <c r="O59" s="5"/>
      <c r="P59" s="5"/>
      <c r="Q59" s="5"/>
      <c r="R59" s="5"/>
      <c r="S59" s="9">
        <f t="shared" ca="1" si="3"/>
        <v>0</v>
      </c>
      <c r="T59" s="9" t="str">
        <f t="shared" ca="1" si="4"/>
        <v/>
      </c>
      <c r="U59" s="9">
        <f t="shared" si="5"/>
        <v>0</v>
      </c>
    </row>
    <row r="60" spans="1:21" ht="30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6"/>
      <c r="K60" s="6"/>
      <c r="L60" s="6"/>
      <c r="M60" s="5"/>
      <c r="N60" s="5"/>
      <c r="O60" s="5"/>
      <c r="P60" s="5"/>
      <c r="Q60" s="5"/>
      <c r="R60" s="5"/>
      <c r="S60" s="9">
        <f t="shared" ca="1" si="3"/>
        <v>0</v>
      </c>
      <c r="T60" s="9" t="str">
        <f t="shared" ca="1" si="4"/>
        <v/>
      </c>
      <c r="U60" s="9">
        <f t="shared" si="5"/>
        <v>0</v>
      </c>
    </row>
    <row r="61" spans="1:21" ht="30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6"/>
      <c r="K61" s="6"/>
      <c r="L61" s="6"/>
      <c r="M61" s="5"/>
      <c r="N61" s="5"/>
      <c r="O61" s="5"/>
      <c r="P61" s="5"/>
      <c r="Q61" s="5"/>
      <c r="R61" s="5"/>
      <c r="S61" s="9">
        <f t="shared" ca="1" si="3"/>
        <v>0</v>
      </c>
      <c r="T61" s="9" t="str">
        <f t="shared" ca="1" si="4"/>
        <v/>
      </c>
      <c r="U61" s="9">
        <f t="shared" si="5"/>
        <v>0</v>
      </c>
    </row>
    <row r="62" spans="1:21" ht="30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6"/>
      <c r="K62" s="6"/>
      <c r="L62" s="6"/>
      <c r="M62" s="5"/>
      <c r="N62" s="5"/>
      <c r="O62" s="5"/>
      <c r="P62" s="5"/>
      <c r="Q62" s="5"/>
      <c r="R62" s="5"/>
      <c r="S62" s="9">
        <f t="shared" ca="1" si="3"/>
        <v>0</v>
      </c>
      <c r="T62" s="9" t="str">
        <f t="shared" ca="1" si="4"/>
        <v/>
      </c>
      <c r="U62" s="9">
        <f t="shared" si="5"/>
        <v>0</v>
      </c>
    </row>
    <row r="63" spans="1:21" ht="30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6"/>
      <c r="K63" s="6"/>
      <c r="L63" s="6"/>
      <c r="M63" s="5"/>
      <c r="N63" s="5"/>
      <c r="O63" s="5"/>
      <c r="P63" s="5"/>
      <c r="Q63" s="5"/>
      <c r="R63" s="5"/>
      <c r="S63" s="9">
        <f t="shared" ca="1" si="3"/>
        <v>0</v>
      </c>
      <c r="T63" s="9" t="str">
        <f t="shared" ca="1" si="4"/>
        <v/>
      </c>
      <c r="U63" s="9">
        <f t="shared" si="5"/>
        <v>0</v>
      </c>
    </row>
    <row r="64" spans="1:21" ht="30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6"/>
      <c r="K64" s="6"/>
      <c r="L64" s="6"/>
      <c r="M64" s="5"/>
      <c r="N64" s="5"/>
      <c r="O64" s="5"/>
      <c r="P64" s="5"/>
      <c r="Q64" s="5"/>
      <c r="R64" s="5"/>
      <c r="S64" s="9">
        <f t="shared" ca="1" si="3"/>
        <v>0</v>
      </c>
      <c r="T64" s="9" t="str">
        <f t="shared" ca="1" si="4"/>
        <v/>
      </c>
      <c r="U64" s="9">
        <f t="shared" si="5"/>
        <v>0</v>
      </c>
    </row>
    <row r="65" spans="1:21" ht="30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6"/>
      <c r="K65" s="6"/>
      <c r="L65" s="6"/>
      <c r="M65" s="5"/>
      <c r="N65" s="5"/>
      <c r="O65" s="5"/>
      <c r="P65" s="5"/>
      <c r="Q65" s="5"/>
      <c r="R65" s="5"/>
      <c r="S65" s="9">
        <f t="shared" ca="1" si="3"/>
        <v>0</v>
      </c>
      <c r="T65" s="9" t="str">
        <f t="shared" ca="1" si="4"/>
        <v/>
      </c>
      <c r="U65" s="9">
        <f t="shared" si="5"/>
        <v>0</v>
      </c>
    </row>
    <row r="66" spans="1:21" ht="30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6"/>
      <c r="K66" s="6"/>
      <c r="L66" s="6"/>
      <c r="M66" s="5"/>
      <c r="N66" s="5"/>
      <c r="O66" s="5"/>
      <c r="P66" s="5"/>
      <c r="Q66" s="5"/>
      <c r="R66" s="5"/>
      <c r="S66" s="9">
        <f t="shared" ca="1" si="3"/>
        <v>0</v>
      </c>
      <c r="T66" s="9" t="str">
        <f t="shared" ca="1" si="4"/>
        <v/>
      </c>
      <c r="U66" s="9">
        <f t="shared" si="5"/>
        <v>0</v>
      </c>
    </row>
    <row r="67" spans="1:21" ht="30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6"/>
      <c r="K67" s="6"/>
      <c r="L67" s="6"/>
      <c r="M67" s="5"/>
      <c r="N67" s="5"/>
      <c r="O67" s="5"/>
      <c r="P67" s="5"/>
      <c r="Q67" s="5"/>
      <c r="R67" s="5"/>
      <c r="S67" s="9">
        <f t="shared" ca="1" si="3"/>
        <v>0</v>
      </c>
      <c r="T67" s="9" t="str">
        <f t="shared" ca="1" si="4"/>
        <v/>
      </c>
      <c r="U67" s="9">
        <f t="shared" si="5"/>
        <v>0</v>
      </c>
    </row>
    <row r="68" spans="1:21" ht="30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6"/>
      <c r="K68" s="6"/>
      <c r="L68" s="6"/>
      <c r="M68" s="5"/>
      <c r="N68" s="5"/>
      <c r="O68" s="5"/>
      <c r="P68" s="5"/>
      <c r="Q68" s="5"/>
      <c r="R68" s="5"/>
      <c r="S68" s="9">
        <f t="shared" ca="1" si="3"/>
        <v>0</v>
      </c>
      <c r="T68" s="9" t="str">
        <f t="shared" ca="1" si="4"/>
        <v/>
      </c>
      <c r="U68" s="9">
        <f t="shared" si="5"/>
        <v>0</v>
      </c>
    </row>
    <row r="69" spans="1:21" ht="30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6"/>
      <c r="K69" s="6"/>
      <c r="L69" s="6"/>
      <c r="M69" s="5"/>
      <c r="N69" s="5"/>
      <c r="O69" s="5"/>
      <c r="P69" s="5"/>
      <c r="Q69" s="5"/>
      <c r="R69" s="5"/>
      <c r="S69" s="9">
        <f t="shared" ref="S69:S104" ca="1" si="6">IF(OR(L69="",Q69="Closed",Q69="Risk Accepted"),0,MAX(0,TODAY()-L69))</f>
        <v>0</v>
      </c>
      <c r="T69" s="9" t="str">
        <f t="shared" ref="T69:T100" ca="1" si="7">IF(S69&gt;0,"Overdue","")</f>
        <v/>
      </c>
      <c r="U69" s="9">
        <f t="shared" ref="U69:U104" si="8">IF(OR(E69="Critical",E69="High"),1,0)</f>
        <v>0</v>
      </c>
    </row>
    <row r="70" spans="1:21" ht="30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6"/>
      <c r="K70" s="6"/>
      <c r="L70" s="6"/>
      <c r="M70" s="5"/>
      <c r="N70" s="5"/>
      <c r="O70" s="5"/>
      <c r="P70" s="5"/>
      <c r="Q70" s="5"/>
      <c r="R70" s="5"/>
      <c r="S70" s="9">
        <f t="shared" ca="1" si="6"/>
        <v>0</v>
      </c>
      <c r="T70" s="9" t="str">
        <f t="shared" ca="1" si="7"/>
        <v/>
      </c>
      <c r="U70" s="9">
        <f t="shared" si="8"/>
        <v>0</v>
      </c>
    </row>
    <row r="71" spans="1:21" ht="30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6"/>
      <c r="K71" s="6"/>
      <c r="L71" s="6"/>
      <c r="M71" s="5"/>
      <c r="N71" s="5"/>
      <c r="O71" s="5"/>
      <c r="P71" s="5"/>
      <c r="Q71" s="5"/>
      <c r="R71" s="5"/>
      <c r="S71" s="9">
        <f t="shared" ca="1" si="6"/>
        <v>0</v>
      </c>
      <c r="T71" s="9" t="str">
        <f t="shared" ca="1" si="7"/>
        <v/>
      </c>
      <c r="U71" s="9">
        <f t="shared" si="8"/>
        <v>0</v>
      </c>
    </row>
    <row r="72" spans="1:21" ht="30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6"/>
      <c r="K72" s="6"/>
      <c r="L72" s="6"/>
      <c r="M72" s="5"/>
      <c r="N72" s="5"/>
      <c r="O72" s="5"/>
      <c r="P72" s="5"/>
      <c r="Q72" s="5"/>
      <c r="R72" s="5"/>
      <c r="S72" s="9">
        <f t="shared" ca="1" si="6"/>
        <v>0</v>
      </c>
      <c r="T72" s="9" t="str">
        <f t="shared" ca="1" si="7"/>
        <v/>
      </c>
      <c r="U72" s="9">
        <f t="shared" si="8"/>
        <v>0</v>
      </c>
    </row>
    <row r="73" spans="1:21" ht="30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6"/>
      <c r="K73" s="6"/>
      <c r="L73" s="6"/>
      <c r="M73" s="5"/>
      <c r="N73" s="5"/>
      <c r="O73" s="5"/>
      <c r="P73" s="5"/>
      <c r="Q73" s="5"/>
      <c r="R73" s="5"/>
      <c r="S73" s="9">
        <f t="shared" ca="1" si="6"/>
        <v>0</v>
      </c>
      <c r="T73" s="9" t="str">
        <f t="shared" ca="1" si="7"/>
        <v/>
      </c>
      <c r="U73" s="9">
        <f t="shared" si="8"/>
        <v>0</v>
      </c>
    </row>
    <row r="74" spans="1:21" ht="30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6"/>
      <c r="K74" s="6"/>
      <c r="L74" s="6"/>
      <c r="M74" s="5"/>
      <c r="N74" s="5"/>
      <c r="O74" s="5"/>
      <c r="P74" s="5"/>
      <c r="Q74" s="5"/>
      <c r="R74" s="5"/>
      <c r="S74" s="9">
        <f t="shared" ca="1" si="6"/>
        <v>0</v>
      </c>
      <c r="T74" s="9" t="str">
        <f t="shared" ca="1" si="7"/>
        <v/>
      </c>
      <c r="U74" s="9">
        <f t="shared" si="8"/>
        <v>0</v>
      </c>
    </row>
    <row r="75" spans="1:21" ht="30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6"/>
      <c r="K75" s="6"/>
      <c r="L75" s="6"/>
      <c r="M75" s="5"/>
      <c r="N75" s="5"/>
      <c r="O75" s="5"/>
      <c r="P75" s="5"/>
      <c r="Q75" s="5"/>
      <c r="R75" s="5"/>
      <c r="S75" s="9">
        <f t="shared" ca="1" si="6"/>
        <v>0</v>
      </c>
      <c r="T75" s="9" t="str">
        <f t="shared" ca="1" si="7"/>
        <v/>
      </c>
      <c r="U75" s="9">
        <f t="shared" si="8"/>
        <v>0</v>
      </c>
    </row>
    <row r="76" spans="1:21" ht="30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6"/>
      <c r="K76" s="6"/>
      <c r="L76" s="6"/>
      <c r="M76" s="5"/>
      <c r="N76" s="5"/>
      <c r="O76" s="5"/>
      <c r="P76" s="5"/>
      <c r="Q76" s="5"/>
      <c r="R76" s="5"/>
      <c r="S76" s="9">
        <f t="shared" ca="1" si="6"/>
        <v>0</v>
      </c>
      <c r="T76" s="9" t="str">
        <f t="shared" ca="1" si="7"/>
        <v/>
      </c>
      <c r="U76" s="9">
        <f t="shared" si="8"/>
        <v>0</v>
      </c>
    </row>
    <row r="77" spans="1:21" ht="30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6"/>
      <c r="K77" s="6"/>
      <c r="L77" s="6"/>
      <c r="M77" s="5"/>
      <c r="N77" s="5"/>
      <c r="O77" s="5"/>
      <c r="P77" s="5"/>
      <c r="Q77" s="5"/>
      <c r="R77" s="5"/>
      <c r="S77" s="9">
        <f t="shared" ca="1" si="6"/>
        <v>0</v>
      </c>
      <c r="T77" s="9" t="str">
        <f t="shared" ca="1" si="7"/>
        <v/>
      </c>
      <c r="U77" s="9">
        <f t="shared" si="8"/>
        <v>0</v>
      </c>
    </row>
    <row r="78" spans="1:21" ht="30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6"/>
      <c r="K78" s="6"/>
      <c r="L78" s="6"/>
      <c r="M78" s="5"/>
      <c r="N78" s="5"/>
      <c r="O78" s="5"/>
      <c r="P78" s="5"/>
      <c r="Q78" s="5"/>
      <c r="R78" s="5"/>
      <c r="S78" s="9">
        <f t="shared" ca="1" si="6"/>
        <v>0</v>
      </c>
      <c r="T78" s="9" t="str">
        <f t="shared" ca="1" si="7"/>
        <v/>
      </c>
      <c r="U78" s="9">
        <f t="shared" si="8"/>
        <v>0</v>
      </c>
    </row>
    <row r="79" spans="1:21" ht="30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6"/>
      <c r="K79" s="6"/>
      <c r="L79" s="6"/>
      <c r="M79" s="5"/>
      <c r="N79" s="5"/>
      <c r="O79" s="5"/>
      <c r="P79" s="5"/>
      <c r="Q79" s="5"/>
      <c r="R79" s="5"/>
      <c r="S79" s="9">
        <f t="shared" ca="1" si="6"/>
        <v>0</v>
      </c>
      <c r="T79" s="9" t="str">
        <f t="shared" ca="1" si="7"/>
        <v/>
      </c>
      <c r="U79" s="9">
        <f t="shared" si="8"/>
        <v>0</v>
      </c>
    </row>
    <row r="80" spans="1:21" ht="30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6"/>
      <c r="K80" s="6"/>
      <c r="L80" s="6"/>
      <c r="M80" s="5"/>
      <c r="N80" s="5"/>
      <c r="O80" s="5"/>
      <c r="P80" s="5"/>
      <c r="Q80" s="5"/>
      <c r="R80" s="5"/>
      <c r="S80" s="9">
        <f t="shared" ca="1" si="6"/>
        <v>0</v>
      </c>
      <c r="T80" s="9" t="str">
        <f t="shared" ca="1" si="7"/>
        <v/>
      </c>
      <c r="U80" s="9">
        <f t="shared" si="8"/>
        <v>0</v>
      </c>
    </row>
    <row r="81" spans="1:21" ht="30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6"/>
      <c r="K81" s="6"/>
      <c r="L81" s="6"/>
      <c r="M81" s="5"/>
      <c r="N81" s="5"/>
      <c r="O81" s="5"/>
      <c r="P81" s="5"/>
      <c r="Q81" s="5"/>
      <c r="R81" s="5"/>
      <c r="S81" s="9">
        <f t="shared" ca="1" si="6"/>
        <v>0</v>
      </c>
      <c r="T81" s="9" t="str">
        <f t="shared" ca="1" si="7"/>
        <v/>
      </c>
      <c r="U81" s="9">
        <f t="shared" si="8"/>
        <v>0</v>
      </c>
    </row>
    <row r="82" spans="1:21" ht="30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6"/>
      <c r="K82" s="6"/>
      <c r="L82" s="6"/>
      <c r="M82" s="5"/>
      <c r="N82" s="5"/>
      <c r="O82" s="5"/>
      <c r="P82" s="5"/>
      <c r="Q82" s="5"/>
      <c r="R82" s="5"/>
      <c r="S82" s="9">
        <f t="shared" ca="1" si="6"/>
        <v>0</v>
      </c>
      <c r="T82" s="9" t="str">
        <f t="shared" ca="1" si="7"/>
        <v/>
      </c>
      <c r="U82" s="9">
        <f t="shared" si="8"/>
        <v>0</v>
      </c>
    </row>
    <row r="83" spans="1:21" ht="30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6"/>
      <c r="K83" s="6"/>
      <c r="L83" s="6"/>
      <c r="M83" s="5"/>
      <c r="N83" s="5"/>
      <c r="O83" s="5"/>
      <c r="P83" s="5"/>
      <c r="Q83" s="5"/>
      <c r="R83" s="5"/>
      <c r="S83" s="9">
        <f t="shared" ca="1" si="6"/>
        <v>0</v>
      </c>
      <c r="T83" s="9" t="str">
        <f t="shared" ca="1" si="7"/>
        <v/>
      </c>
      <c r="U83" s="9">
        <f t="shared" si="8"/>
        <v>0</v>
      </c>
    </row>
    <row r="84" spans="1:21" ht="30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6"/>
      <c r="K84" s="6"/>
      <c r="L84" s="6"/>
      <c r="M84" s="5"/>
      <c r="N84" s="5"/>
      <c r="O84" s="5"/>
      <c r="P84" s="5"/>
      <c r="Q84" s="5"/>
      <c r="R84" s="5"/>
      <c r="S84" s="9">
        <f t="shared" ca="1" si="6"/>
        <v>0</v>
      </c>
      <c r="T84" s="9" t="str">
        <f t="shared" ca="1" si="7"/>
        <v/>
      </c>
      <c r="U84" s="9">
        <f t="shared" si="8"/>
        <v>0</v>
      </c>
    </row>
    <row r="85" spans="1:21" ht="30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6"/>
      <c r="K85" s="6"/>
      <c r="L85" s="6"/>
      <c r="M85" s="5"/>
      <c r="N85" s="5"/>
      <c r="O85" s="5"/>
      <c r="P85" s="5"/>
      <c r="Q85" s="5"/>
      <c r="R85" s="5"/>
      <c r="S85" s="9">
        <f t="shared" ca="1" si="6"/>
        <v>0</v>
      </c>
      <c r="T85" s="9" t="str">
        <f t="shared" ca="1" si="7"/>
        <v/>
      </c>
      <c r="U85" s="9">
        <f t="shared" si="8"/>
        <v>0</v>
      </c>
    </row>
    <row r="86" spans="1:21" ht="30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6"/>
      <c r="K86" s="6"/>
      <c r="L86" s="6"/>
      <c r="M86" s="5"/>
      <c r="N86" s="5"/>
      <c r="O86" s="5"/>
      <c r="P86" s="5"/>
      <c r="Q86" s="5"/>
      <c r="R86" s="5"/>
      <c r="S86" s="9">
        <f t="shared" ca="1" si="6"/>
        <v>0</v>
      </c>
      <c r="T86" s="9" t="str">
        <f t="shared" ca="1" si="7"/>
        <v/>
      </c>
      <c r="U86" s="9">
        <f t="shared" si="8"/>
        <v>0</v>
      </c>
    </row>
    <row r="87" spans="1:21" ht="30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6"/>
      <c r="K87" s="6"/>
      <c r="L87" s="6"/>
      <c r="M87" s="5"/>
      <c r="N87" s="5"/>
      <c r="O87" s="5"/>
      <c r="P87" s="5"/>
      <c r="Q87" s="5"/>
      <c r="R87" s="5"/>
      <c r="S87" s="9">
        <f t="shared" ca="1" si="6"/>
        <v>0</v>
      </c>
      <c r="T87" s="9" t="str">
        <f t="shared" ca="1" si="7"/>
        <v/>
      </c>
      <c r="U87" s="9">
        <f t="shared" si="8"/>
        <v>0</v>
      </c>
    </row>
    <row r="88" spans="1:21" ht="30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6"/>
      <c r="K88" s="6"/>
      <c r="L88" s="6"/>
      <c r="M88" s="5"/>
      <c r="N88" s="5"/>
      <c r="O88" s="5"/>
      <c r="P88" s="5"/>
      <c r="Q88" s="5"/>
      <c r="R88" s="5"/>
      <c r="S88" s="9">
        <f t="shared" ca="1" si="6"/>
        <v>0</v>
      </c>
      <c r="T88" s="9" t="str">
        <f t="shared" ca="1" si="7"/>
        <v/>
      </c>
      <c r="U88" s="9">
        <f t="shared" si="8"/>
        <v>0</v>
      </c>
    </row>
    <row r="89" spans="1:21" ht="30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6"/>
      <c r="K89" s="6"/>
      <c r="L89" s="6"/>
      <c r="M89" s="5"/>
      <c r="N89" s="5"/>
      <c r="O89" s="5"/>
      <c r="P89" s="5"/>
      <c r="Q89" s="5"/>
      <c r="R89" s="5"/>
      <c r="S89" s="9">
        <f t="shared" ca="1" si="6"/>
        <v>0</v>
      </c>
      <c r="T89" s="9" t="str">
        <f t="shared" ca="1" si="7"/>
        <v/>
      </c>
      <c r="U89" s="9">
        <f t="shared" si="8"/>
        <v>0</v>
      </c>
    </row>
    <row r="90" spans="1:21" ht="30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6"/>
      <c r="K90" s="6"/>
      <c r="L90" s="6"/>
      <c r="M90" s="5"/>
      <c r="N90" s="5"/>
      <c r="O90" s="5"/>
      <c r="P90" s="5"/>
      <c r="Q90" s="5"/>
      <c r="R90" s="5"/>
      <c r="S90" s="9">
        <f t="shared" ca="1" si="6"/>
        <v>0</v>
      </c>
      <c r="T90" s="9" t="str">
        <f t="shared" ca="1" si="7"/>
        <v/>
      </c>
      <c r="U90" s="9">
        <f t="shared" si="8"/>
        <v>0</v>
      </c>
    </row>
    <row r="91" spans="1:21" ht="30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6"/>
      <c r="K91" s="6"/>
      <c r="L91" s="6"/>
      <c r="M91" s="5"/>
      <c r="N91" s="5"/>
      <c r="O91" s="5"/>
      <c r="P91" s="5"/>
      <c r="Q91" s="5"/>
      <c r="R91" s="5"/>
      <c r="S91" s="9">
        <f t="shared" ca="1" si="6"/>
        <v>0</v>
      </c>
      <c r="T91" s="9" t="str">
        <f t="shared" ca="1" si="7"/>
        <v/>
      </c>
      <c r="U91" s="9">
        <f t="shared" si="8"/>
        <v>0</v>
      </c>
    </row>
    <row r="92" spans="1:21" ht="30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6"/>
      <c r="K92" s="6"/>
      <c r="L92" s="6"/>
      <c r="M92" s="5"/>
      <c r="N92" s="5"/>
      <c r="O92" s="5"/>
      <c r="P92" s="5"/>
      <c r="Q92" s="5"/>
      <c r="R92" s="5"/>
      <c r="S92" s="9">
        <f t="shared" ca="1" si="6"/>
        <v>0</v>
      </c>
      <c r="T92" s="9" t="str">
        <f t="shared" ca="1" si="7"/>
        <v/>
      </c>
      <c r="U92" s="9">
        <f t="shared" si="8"/>
        <v>0</v>
      </c>
    </row>
    <row r="93" spans="1:21" ht="30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6"/>
      <c r="K93" s="6"/>
      <c r="L93" s="6"/>
      <c r="M93" s="5"/>
      <c r="N93" s="5"/>
      <c r="O93" s="5"/>
      <c r="P93" s="5"/>
      <c r="Q93" s="5"/>
      <c r="R93" s="5"/>
      <c r="S93" s="9">
        <f t="shared" ca="1" si="6"/>
        <v>0</v>
      </c>
      <c r="T93" s="9" t="str">
        <f t="shared" ca="1" si="7"/>
        <v/>
      </c>
      <c r="U93" s="9">
        <f t="shared" si="8"/>
        <v>0</v>
      </c>
    </row>
    <row r="94" spans="1:21" ht="30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6"/>
      <c r="K94" s="6"/>
      <c r="L94" s="6"/>
      <c r="M94" s="5"/>
      <c r="N94" s="5"/>
      <c r="O94" s="5"/>
      <c r="P94" s="5"/>
      <c r="Q94" s="5"/>
      <c r="R94" s="5"/>
      <c r="S94" s="9">
        <f t="shared" ca="1" si="6"/>
        <v>0</v>
      </c>
      <c r="T94" s="9" t="str">
        <f t="shared" ca="1" si="7"/>
        <v/>
      </c>
      <c r="U94" s="9">
        <f t="shared" si="8"/>
        <v>0</v>
      </c>
    </row>
    <row r="95" spans="1:21" ht="30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6"/>
      <c r="K95" s="6"/>
      <c r="L95" s="6"/>
      <c r="M95" s="5"/>
      <c r="N95" s="5"/>
      <c r="O95" s="5"/>
      <c r="P95" s="5"/>
      <c r="Q95" s="5"/>
      <c r="R95" s="5"/>
      <c r="S95" s="9">
        <f t="shared" ca="1" si="6"/>
        <v>0</v>
      </c>
      <c r="T95" s="9" t="str">
        <f t="shared" ca="1" si="7"/>
        <v/>
      </c>
      <c r="U95" s="9">
        <f t="shared" si="8"/>
        <v>0</v>
      </c>
    </row>
    <row r="96" spans="1:21" ht="30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6"/>
      <c r="K96" s="6"/>
      <c r="L96" s="6"/>
      <c r="M96" s="5"/>
      <c r="N96" s="5"/>
      <c r="O96" s="5"/>
      <c r="P96" s="5"/>
      <c r="Q96" s="5"/>
      <c r="R96" s="5"/>
      <c r="S96" s="9">
        <f t="shared" ca="1" si="6"/>
        <v>0</v>
      </c>
      <c r="T96" s="9" t="str">
        <f t="shared" ca="1" si="7"/>
        <v/>
      </c>
      <c r="U96" s="9">
        <f t="shared" si="8"/>
        <v>0</v>
      </c>
    </row>
    <row r="97" spans="1:21" ht="30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6"/>
      <c r="K97" s="6"/>
      <c r="L97" s="6"/>
      <c r="M97" s="5"/>
      <c r="N97" s="5"/>
      <c r="O97" s="5"/>
      <c r="P97" s="5"/>
      <c r="Q97" s="5"/>
      <c r="R97" s="5"/>
      <c r="S97" s="9">
        <f t="shared" ca="1" si="6"/>
        <v>0</v>
      </c>
      <c r="T97" s="9" t="str">
        <f t="shared" ca="1" si="7"/>
        <v/>
      </c>
      <c r="U97" s="9">
        <f t="shared" si="8"/>
        <v>0</v>
      </c>
    </row>
    <row r="98" spans="1:21" ht="30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6"/>
      <c r="K98" s="6"/>
      <c r="L98" s="6"/>
      <c r="M98" s="5"/>
      <c r="N98" s="5"/>
      <c r="O98" s="5"/>
      <c r="P98" s="5"/>
      <c r="Q98" s="5"/>
      <c r="R98" s="5"/>
      <c r="S98" s="9">
        <f t="shared" ca="1" si="6"/>
        <v>0</v>
      </c>
      <c r="T98" s="9" t="str">
        <f t="shared" ca="1" si="7"/>
        <v/>
      </c>
      <c r="U98" s="9">
        <f t="shared" si="8"/>
        <v>0</v>
      </c>
    </row>
    <row r="99" spans="1:21" ht="30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6"/>
      <c r="K99" s="6"/>
      <c r="L99" s="6"/>
      <c r="M99" s="5"/>
      <c r="N99" s="5"/>
      <c r="O99" s="5"/>
      <c r="P99" s="5"/>
      <c r="Q99" s="5"/>
      <c r="R99" s="5"/>
      <c r="S99" s="9">
        <f t="shared" ca="1" si="6"/>
        <v>0</v>
      </c>
      <c r="T99" s="9" t="str">
        <f t="shared" ca="1" si="7"/>
        <v/>
      </c>
      <c r="U99" s="9">
        <f t="shared" si="8"/>
        <v>0</v>
      </c>
    </row>
    <row r="100" spans="1:21" ht="30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6"/>
      <c r="K100" s="6"/>
      <c r="L100" s="6"/>
      <c r="M100" s="5"/>
      <c r="N100" s="5"/>
      <c r="O100" s="5"/>
      <c r="P100" s="5"/>
      <c r="Q100" s="5"/>
      <c r="R100" s="5"/>
      <c r="S100" s="9">
        <f t="shared" ca="1" si="6"/>
        <v>0</v>
      </c>
      <c r="T100" s="9" t="str">
        <f t="shared" ca="1" si="7"/>
        <v/>
      </c>
      <c r="U100" s="9">
        <f t="shared" si="8"/>
        <v>0</v>
      </c>
    </row>
    <row r="101" spans="1:21" ht="30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6"/>
      <c r="K101" s="6"/>
      <c r="L101" s="6"/>
      <c r="M101" s="5"/>
      <c r="N101" s="5"/>
      <c r="O101" s="5"/>
      <c r="P101" s="5"/>
      <c r="Q101" s="5"/>
      <c r="R101" s="5"/>
      <c r="S101" s="9">
        <f t="shared" ca="1" si="6"/>
        <v>0</v>
      </c>
      <c r="T101" s="9" t="str">
        <f t="shared" ref="T101:T104" ca="1" si="9">IF(S101&gt;0,"Overdue","")</f>
        <v/>
      </c>
      <c r="U101" s="9">
        <f t="shared" si="8"/>
        <v>0</v>
      </c>
    </row>
    <row r="102" spans="1:21" ht="30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6"/>
      <c r="K102" s="6"/>
      <c r="L102" s="6"/>
      <c r="M102" s="5"/>
      <c r="N102" s="5"/>
      <c r="O102" s="5"/>
      <c r="P102" s="5"/>
      <c r="Q102" s="5"/>
      <c r="R102" s="5"/>
      <c r="S102" s="9">
        <f t="shared" ca="1" si="6"/>
        <v>0</v>
      </c>
      <c r="T102" s="9" t="str">
        <f t="shared" ca="1" si="9"/>
        <v/>
      </c>
      <c r="U102" s="9">
        <f t="shared" si="8"/>
        <v>0</v>
      </c>
    </row>
    <row r="103" spans="1:21" ht="30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6"/>
      <c r="K103" s="6"/>
      <c r="L103" s="6"/>
      <c r="M103" s="5"/>
      <c r="N103" s="5"/>
      <c r="O103" s="5"/>
      <c r="P103" s="5"/>
      <c r="Q103" s="5"/>
      <c r="R103" s="5"/>
      <c r="S103" s="9">
        <f t="shared" ca="1" si="6"/>
        <v>0</v>
      </c>
      <c r="T103" s="9" t="str">
        <f t="shared" ca="1" si="9"/>
        <v/>
      </c>
      <c r="U103" s="9">
        <f t="shared" si="8"/>
        <v>0</v>
      </c>
    </row>
    <row r="104" spans="1:21" ht="30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6"/>
      <c r="K104" s="6"/>
      <c r="L104" s="6"/>
      <c r="M104" s="5"/>
      <c r="N104" s="5"/>
      <c r="O104" s="5"/>
      <c r="P104" s="5"/>
      <c r="Q104" s="5"/>
      <c r="R104" s="5"/>
      <c r="S104" s="9">
        <f t="shared" ca="1" si="6"/>
        <v>0</v>
      </c>
      <c r="T104" s="9" t="str">
        <f t="shared" ca="1" si="9"/>
        <v/>
      </c>
      <c r="U104" s="9">
        <f t="shared" si="8"/>
        <v>0</v>
      </c>
    </row>
  </sheetData>
  <autoFilter ref="A4:R104" xr:uid="{00000000-0009-0000-0000-000003000000}"/>
  <mergeCells count="2">
    <mergeCell ref="A2:R2"/>
    <mergeCell ref="A1:R1"/>
  </mergeCells>
  <conditionalFormatting sqref="A5:R104">
    <cfRule type="expression" dxfId="1" priority="1">
      <formula>$T5="Overdue"</formula>
    </cfRule>
  </conditionalFormatting>
  <conditionalFormatting sqref="P5:P104">
    <cfRule type="expression" dxfId="0" priority="2">
      <formula>P5="Ineffective"</formula>
    </cfRule>
  </conditionalFormatting>
  <dataValidations count="1">
    <dataValidation type="list" allowBlank="1" sqref="F5:F104" xr:uid="{00000000-0002-0000-0300-000002000000}">
      <formula1>"Yes,No"</formula1>
    </dataValidation>
  </dataValidations>
  <pageMargins left="0.3" right="0.3" top="0.5" bottom="0.5" header="0.2" footer="0.2"/>
  <pageSetup fitToHeight="0"/>
  <headerFooter>
    <oddFooter>&amp;CAuditOne | Closed or Corrected?&amp;RPage &amp;P of &amp;N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300-000000000000}">
          <x14:formula1>
            <xm:f>Lists!$E$5:$E$11</xm:f>
          </x14:formula1>
          <xm:sqref>C5:C104</xm:sqref>
        </x14:dataValidation>
        <x14:dataValidation type="list" allowBlank="1" xr:uid="{00000000-0002-0000-0300-000001000000}">
          <x14:formula1>
            <xm:f>Lists!$A$5:$A$8</xm:f>
          </x14:formula1>
          <xm:sqref>E5:E104</xm:sqref>
        </x14:dataValidation>
        <x14:dataValidation type="list" allowBlank="1" xr:uid="{00000000-0002-0000-0300-000003000000}">
          <x14:formula1>
            <xm:f>Lists!$D$5:$D$10</xm:f>
          </x14:formula1>
          <xm:sqref>P5:P104</xm:sqref>
        </x14:dataValidation>
        <x14:dataValidation type="list" allowBlank="1" xr:uid="{00000000-0002-0000-0300-000004000000}">
          <x14:formula1>
            <xm:f>Lists!$B$5:$B$8</xm:f>
          </x14:formula1>
          <xm:sqref>Q5:Q104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9"/>
  <sheetViews>
    <sheetView showGridLines="0" zoomScale="90" workbookViewId="0">
      <pane ySplit="4" topLeftCell="A5" activePane="bottomLeft" state="frozen"/>
      <selection pane="bottomLeft"/>
    </sheetView>
  </sheetViews>
  <sheetFormatPr defaultRowHeight="14.5" x14ac:dyDescent="0.35"/>
  <cols>
    <col min="1" max="1" width="9" customWidth="1"/>
    <col min="2" max="2" width="44" customWidth="1"/>
    <col min="3" max="3" width="25" customWidth="1"/>
    <col min="4" max="4" width="26" customWidth="1"/>
    <col min="5" max="5" width="38" customWidth="1"/>
    <col min="6" max="6" width="30" customWidth="1"/>
  </cols>
  <sheetData>
    <row r="1" spans="1:6" ht="50.25" customHeight="1" x14ac:dyDescent="0.35">
      <c r="A1" s="18" t="s">
        <v>111</v>
      </c>
      <c r="B1" s="17"/>
      <c r="C1" s="17"/>
      <c r="D1" s="17"/>
      <c r="E1" s="17"/>
      <c r="F1" s="17"/>
    </row>
    <row r="2" spans="1:6" ht="30" customHeight="1" x14ac:dyDescent="0.35">
      <c r="A2" s="16" t="s">
        <v>112</v>
      </c>
      <c r="B2" s="17"/>
      <c r="C2" s="17"/>
      <c r="D2" s="17"/>
      <c r="E2" s="17"/>
      <c r="F2" s="17"/>
    </row>
    <row r="4" spans="1:6" ht="34" customHeight="1" x14ac:dyDescent="0.35">
      <c r="A4" s="4" t="s">
        <v>113</v>
      </c>
      <c r="B4" s="4" t="s">
        <v>114</v>
      </c>
      <c r="C4" s="4" t="s">
        <v>115</v>
      </c>
      <c r="D4" s="4" t="s">
        <v>116</v>
      </c>
      <c r="E4" s="4" t="s">
        <v>117</v>
      </c>
      <c r="F4" s="4" t="s">
        <v>118</v>
      </c>
    </row>
    <row r="5" spans="1:6" ht="62.15" customHeight="1" x14ac:dyDescent="0.35">
      <c r="A5" s="3" t="s">
        <v>5</v>
      </c>
      <c r="B5" s="3" t="s">
        <v>119</v>
      </c>
      <c r="C5" s="10" t="s">
        <v>120</v>
      </c>
      <c r="D5" s="11" t="s">
        <v>121</v>
      </c>
      <c r="E5" s="3" t="s">
        <v>122</v>
      </c>
      <c r="F5" s="3"/>
    </row>
    <row r="6" spans="1:6" ht="62.15" customHeight="1" x14ac:dyDescent="0.35">
      <c r="A6" s="3" t="s">
        <v>8</v>
      </c>
      <c r="B6" s="3" t="s">
        <v>123</v>
      </c>
      <c r="C6" s="10" t="s">
        <v>120</v>
      </c>
      <c r="D6" s="11" t="s">
        <v>124</v>
      </c>
      <c r="E6" s="3" t="s">
        <v>125</v>
      </c>
      <c r="F6" s="3"/>
    </row>
    <row r="7" spans="1:6" ht="62.15" customHeight="1" x14ac:dyDescent="0.35">
      <c r="A7" s="3" t="s">
        <v>11</v>
      </c>
      <c r="B7" s="3" t="s">
        <v>126</v>
      </c>
      <c r="C7" s="10" t="s">
        <v>120</v>
      </c>
      <c r="D7" s="11" t="s">
        <v>127</v>
      </c>
      <c r="E7" s="3" t="s">
        <v>128</v>
      </c>
      <c r="F7" s="3"/>
    </row>
    <row r="8" spans="1:6" ht="62.15" customHeight="1" x14ac:dyDescent="0.35">
      <c r="A8" s="3" t="s">
        <v>14</v>
      </c>
      <c r="B8" s="3" t="s">
        <v>129</v>
      </c>
      <c r="C8" s="10" t="s">
        <v>120</v>
      </c>
      <c r="D8" s="11" t="s">
        <v>127</v>
      </c>
      <c r="E8" s="3" t="s">
        <v>130</v>
      </c>
      <c r="F8" s="3"/>
    </row>
    <row r="9" spans="1:6" ht="62.15" customHeight="1" x14ac:dyDescent="0.35">
      <c r="A9" s="3" t="s">
        <v>17</v>
      </c>
      <c r="B9" s="3" t="s">
        <v>131</v>
      </c>
      <c r="C9" s="10" t="s">
        <v>120</v>
      </c>
      <c r="D9" s="11" t="s">
        <v>132</v>
      </c>
      <c r="E9" s="3" t="s">
        <v>133</v>
      </c>
      <c r="F9" s="3"/>
    </row>
    <row r="10" spans="1:6" ht="62.15" customHeight="1" x14ac:dyDescent="0.35">
      <c r="A10" s="3" t="s">
        <v>134</v>
      </c>
      <c r="B10" s="3" t="s">
        <v>135</v>
      </c>
      <c r="C10" s="10" t="s">
        <v>120</v>
      </c>
      <c r="D10" s="11" t="s">
        <v>136</v>
      </c>
      <c r="E10" s="3" t="s">
        <v>137</v>
      </c>
      <c r="F10" s="3"/>
    </row>
    <row r="11" spans="1:6" ht="62.15" customHeight="1" x14ac:dyDescent="0.35">
      <c r="A11" s="3" t="s">
        <v>138</v>
      </c>
      <c r="B11" s="3" t="s">
        <v>139</v>
      </c>
      <c r="C11" s="10" t="s">
        <v>140</v>
      </c>
      <c r="D11" s="11" t="s">
        <v>141</v>
      </c>
      <c r="E11" s="3" t="s">
        <v>142</v>
      </c>
      <c r="F11" s="3"/>
    </row>
    <row r="12" spans="1:6" ht="62.15" customHeight="1" x14ac:dyDescent="0.35">
      <c r="A12" s="3" t="s">
        <v>143</v>
      </c>
      <c r="B12" s="3" t="s">
        <v>144</v>
      </c>
      <c r="C12" s="10" t="s">
        <v>145</v>
      </c>
      <c r="D12" s="11" t="s">
        <v>141</v>
      </c>
      <c r="E12" s="3" t="s">
        <v>146</v>
      </c>
      <c r="F12" s="3"/>
    </row>
    <row r="15" spans="1:6" x14ac:dyDescent="0.35">
      <c r="A15" s="22" t="s">
        <v>147</v>
      </c>
      <c r="B15" s="17"/>
      <c r="C15" s="17"/>
      <c r="D15" s="17"/>
      <c r="E15" s="17"/>
      <c r="F15" s="17"/>
    </row>
    <row r="16" spans="1:6" ht="32.15" customHeight="1" x14ac:dyDescent="0.35">
      <c r="A16" s="2" t="s">
        <v>148</v>
      </c>
      <c r="B16" s="19" t="s">
        <v>149</v>
      </c>
      <c r="C16" s="17"/>
      <c r="D16" s="17"/>
      <c r="E16" s="17"/>
      <c r="F16" s="17"/>
    </row>
    <row r="17" spans="1:6" ht="32.15" customHeight="1" x14ac:dyDescent="0.35">
      <c r="A17" s="2" t="s">
        <v>150</v>
      </c>
      <c r="B17" s="19" t="s">
        <v>151</v>
      </c>
      <c r="C17" s="17"/>
      <c r="D17" s="17"/>
      <c r="E17" s="17"/>
      <c r="F17" s="17"/>
    </row>
    <row r="18" spans="1:6" ht="32.15" customHeight="1" x14ac:dyDescent="0.35">
      <c r="A18" s="2" t="s">
        <v>152</v>
      </c>
      <c r="B18" s="19" t="s">
        <v>153</v>
      </c>
      <c r="C18" s="17"/>
      <c r="D18" s="17"/>
      <c r="E18" s="17"/>
      <c r="F18" s="17"/>
    </row>
    <row r="19" spans="1:6" ht="32.15" customHeight="1" x14ac:dyDescent="0.35">
      <c r="A19" s="2" t="s">
        <v>154</v>
      </c>
      <c r="B19" s="19" t="s">
        <v>155</v>
      </c>
      <c r="C19" s="17"/>
      <c r="D19" s="17"/>
      <c r="E19" s="17"/>
      <c r="F19" s="17"/>
    </row>
  </sheetData>
  <mergeCells count="7">
    <mergeCell ref="A2:F2"/>
    <mergeCell ref="B16:F16"/>
    <mergeCell ref="A1:F1"/>
    <mergeCell ref="B18:F18"/>
    <mergeCell ref="B19:F19"/>
    <mergeCell ref="B17:F17"/>
    <mergeCell ref="A15:F15"/>
  </mergeCells>
  <pageMargins left="0.3" right="0.3" top="0.5" bottom="0.5" header="0.2" footer="0.2"/>
  <pageSetup fitToHeight="0"/>
  <headerFooter>
    <oddFooter>&amp;CAuditOne | Closed or Corrected?&amp;RPage &amp;P of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6"/>
  <sheetViews>
    <sheetView showGridLines="0" zoomScale="90" workbookViewId="0">
      <pane ySplit="12" topLeftCell="A13" activePane="bottomLeft" state="frozen"/>
      <selection pane="bottomLeft" activeCell="A6" sqref="A6:B7"/>
    </sheetView>
  </sheetViews>
  <sheetFormatPr defaultRowHeight="14.5" x14ac:dyDescent="0.35"/>
  <cols>
    <col min="1" max="1" width="14" customWidth="1"/>
    <col min="2" max="2" width="28" customWidth="1"/>
    <col min="3" max="3" width="12" customWidth="1"/>
    <col min="4" max="4" width="20" customWidth="1"/>
    <col min="5" max="5" width="15" customWidth="1"/>
    <col min="6" max="6" width="26" customWidth="1"/>
    <col min="7" max="7" width="20" customWidth="1"/>
    <col min="8" max="8" width="12" customWidth="1"/>
    <col min="9" max="9" width="14" customWidth="1"/>
    <col min="10" max="10" width="38" customWidth="1"/>
  </cols>
  <sheetData>
    <row r="1" spans="1:10" ht="48.75" customHeight="1" x14ac:dyDescent="0.35">
      <c r="A1" s="18" t="s">
        <v>156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30" customHeight="1" x14ac:dyDescent="0.35">
      <c r="A2" s="16" t="s">
        <v>157</v>
      </c>
      <c r="B2" s="17"/>
      <c r="C2" s="17"/>
      <c r="D2" s="17"/>
      <c r="E2" s="17"/>
      <c r="F2" s="17"/>
      <c r="G2" s="17"/>
      <c r="H2" s="17"/>
      <c r="I2" s="17"/>
      <c r="J2" s="17"/>
    </row>
    <row r="4" spans="1:10" x14ac:dyDescent="0.35">
      <c r="A4" s="22" t="s">
        <v>158</v>
      </c>
      <c r="B4" s="17"/>
      <c r="C4" s="17"/>
      <c r="D4" s="17"/>
      <c r="E4" s="17"/>
      <c r="F4" s="17"/>
      <c r="G4" s="17"/>
      <c r="H4" s="17"/>
      <c r="I4" s="17"/>
      <c r="J4" s="17"/>
    </row>
    <row r="5" spans="1:10" x14ac:dyDescent="0.35">
      <c r="A5" s="28" t="s">
        <v>159</v>
      </c>
      <c r="B5" s="17"/>
      <c r="C5" s="28" t="s">
        <v>148</v>
      </c>
      <c r="D5" s="17"/>
      <c r="E5" s="28" t="s">
        <v>160</v>
      </c>
      <c r="F5" s="17"/>
      <c r="G5" s="28" t="s">
        <v>152</v>
      </c>
      <c r="H5" s="17"/>
    </row>
    <row r="6" spans="1:10" x14ac:dyDescent="0.35">
      <c r="A6" s="27">
        <f>COUNTA('Remediation Plan'!A5:A104)</f>
        <v>0</v>
      </c>
      <c r="B6" s="17"/>
      <c r="C6" s="27">
        <f>COUNTIF('Remediation Plan'!Q5:Q104,"Open")</f>
        <v>0</v>
      </c>
      <c r="D6" s="17"/>
      <c r="E6" s="27">
        <f>COUNTIF('Remediation Plan'!Q5:Q104,"Implemented, Pending Validation")</f>
        <v>0</v>
      </c>
      <c r="F6" s="17"/>
      <c r="G6" s="27">
        <f>COUNTIF('Remediation Plan'!Q5:Q104,"Closed")</f>
        <v>0</v>
      </c>
      <c r="H6" s="17"/>
    </row>
    <row r="7" spans="1:10" x14ac:dyDescent="0.35">
      <c r="A7" s="17"/>
      <c r="B7" s="17"/>
      <c r="C7" s="17"/>
      <c r="D7" s="17"/>
      <c r="E7" s="17"/>
      <c r="F7" s="17"/>
      <c r="G7" s="17"/>
      <c r="H7" s="17"/>
    </row>
    <row r="8" spans="1:10" x14ac:dyDescent="0.35">
      <c r="A8" s="28" t="s">
        <v>154</v>
      </c>
      <c r="B8" s="17"/>
      <c r="C8" s="28" t="s">
        <v>161</v>
      </c>
      <c r="D8" s="17"/>
      <c r="E8" s="28" t="s">
        <v>162</v>
      </c>
      <c r="F8" s="17"/>
      <c r="G8" s="28" t="s">
        <v>163</v>
      </c>
      <c r="H8" s="17"/>
    </row>
    <row r="9" spans="1:10" x14ac:dyDescent="0.35">
      <c r="A9" s="27">
        <f>COUNTIF('Remediation Plan'!Q5:Q104,"Risk Accepted")</f>
        <v>0</v>
      </c>
      <c r="B9" s="17"/>
      <c r="C9" s="27">
        <f ca="1">COUNTIF('Remediation Plan'!T5:T104,"Overdue")</f>
        <v>0</v>
      </c>
      <c r="D9" s="17"/>
      <c r="E9" s="27">
        <f>COUNTIF('Remediation Plan'!F5:F104,"Yes")</f>
        <v>0</v>
      </c>
      <c r="F9" s="17"/>
      <c r="G9" s="27">
        <f>COUNTIFS('Remediation Plan'!U5:U104,1,'Remediation Plan'!Q5:Q104,"&lt;&gt;Closed",'Remediation Plan'!Q5:Q104,"&lt;&gt;Risk Accepted")</f>
        <v>0</v>
      </c>
      <c r="H9" s="17"/>
    </row>
    <row r="10" spans="1:10" x14ac:dyDescent="0.35">
      <c r="A10" s="17"/>
      <c r="B10" s="17"/>
      <c r="C10" s="17"/>
      <c r="D10" s="17"/>
      <c r="E10" s="17"/>
      <c r="F10" s="17"/>
      <c r="G10" s="17"/>
      <c r="H10" s="17"/>
    </row>
    <row r="12" spans="1:10" x14ac:dyDescent="0.35">
      <c r="A12" s="22" t="s">
        <v>164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34" customHeight="1" x14ac:dyDescent="0.35">
      <c r="A13" s="4" t="s">
        <v>69</v>
      </c>
      <c r="B13" s="4" t="s">
        <v>70</v>
      </c>
      <c r="C13" s="4" t="s">
        <v>165</v>
      </c>
      <c r="D13" s="4" t="s">
        <v>38</v>
      </c>
      <c r="E13" s="4" t="s">
        <v>166</v>
      </c>
      <c r="F13" s="4" t="s">
        <v>106</v>
      </c>
      <c r="G13" s="4" t="s">
        <v>167</v>
      </c>
      <c r="H13" s="4" t="s">
        <v>168</v>
      </c>
      <c r="I13" s="4" t="s">
        <v>108</v>
      </c>
      <c r="J13" s="4" t="s">
        <v>107</v>
      </c>
    </row>
    <row r="14" spans="1:10" ht="34" customHeight="1" x14ac:dyDescent="0.35">
      <c r="A14" s="12" t="str">
        <f ca="1">IFERROR(_xlfn.SINGLE(INDEX('Remediation Plan'!$A$5:$A$104,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1)))), "")</f>
        <v/>
      </c>
      <c r="B14" s="12" t="str">
        <f ca="1">IFERROR(_xlfn.SINGLE(INDEX('Remediation Plan'!$B$5:$B$104,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1)))), "")</f>
        <v/>
      </c>
      <c r="C14" s="12" t="str">
        <f ca="1">IFERROR(_xlfn.SINGLE(INDEX('Remediation Plan'!$E$5:$E$104,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1)))), "")</f>
        <v/>
      </c>
      <c r="D14" s="12" t="str">
        <f ca="1">IFERROR(_xlfn.SINGLE(INDEX('Remediation Plan'!$I$5:$I$104,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1)))), "")</f>
        <v/>
      </c>
      <c r="E14" s="13" t="str">
        <f ca="1">IFERROR(_xlfn.SINGLE(INDEX('Remediation Plan'!$L$5:$L$104,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1)))), "")</f>
        <v/>
      </c>
      <c r="F14" s="12" t="str">
        <f ca="1">IFERROR(_xlfn.SINGLE(INDEX('Remediation Plan'!$Q$5:$Q$104,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1)))), "")</f>
        <v/>
      </c>
      <c r="G14" s="12" t="str">
        <f ca="1">IFERROR(_xlfn.SINGLE(INDEX('Remediation Plan'!$P$5:$P$104,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1)))), "")</f>
        <v/>
      </c>
      <c r="H14" s="12" t="str">
        <f ca="1">IFERROR(_xlfn.SINGLE(INDEX('Remediation Plan'!$F$5:$F$104,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1)))), "")</f>
        <v/>
      </c>
      <c r="I14" s="12" t="str">
        <f ca="1">IFERROR(_xlfn.SINGLE(INDEX('Remediation Plan'!$S$5:$S$104,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1)))), "")</f>
        <v/>
      </c>
      <c r="J14" s="12" t="str">
        <f ca="1">IFERROR(_xlfn.SINGLE(INDEX('Remediation Plan'!$R$5:$R$104,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1)))), "")</f>
        <v/>
      </c>
    </row>
    <row r="15" spans="1:10" ht="34" customHeight="1" x14ac:dyDescent="0.35">
      <c r="A15" s="12" t="str">
        <f ca="1">IFERROR(_xlfn.SINGLE(INDEX('Remediation Plan'!$A$5:$A$104,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2)))), "")</f>
        <v/>
      </c>
      <c r="B15" s="12" t="str">
        <f ca="1">IFERROR(_xlfn.SINGLE(INDEX('Remediation Plan'!$B$5:$B$104,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2)))), "")</f>
        <v/>
      </c>
      <c r="C15" s="12" t="str">
        <f ca="1">IFERROR(_xlfn.SINGLE(INDEX('Remediation Plan'!$E$5:$E$104,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2)))), "")</f>
        <v/>
      </c>
      <c r="D15" s="12" t="str">
        <f ca="1">IFERROR(_xlfn.SINGLE(INDEX('Remediation Plan'!$I$5:$I$104,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2)))), "")</f>
        <v/>
      </c>
      <c r="E15" s="13" t="str">
        <f ca="1">IFERROR(_xlfn.SINGLE(INDEX('Remediation Plan'!$L$5:$L$104,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2)))), "")</f>
        <v/>
      </c>
      <c r="F15" s="12" t="str">
        <f ca="1">IFERROR(_xlfn.SINGLE(INDEX('Remediation Plan'!$Q$5:$Q$104,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2)))), "")</f>
        <v/>
      </c>
      <c r="G15" s="12" t="str">
        <f ca="1">IFERROR(_xlfn.SINGLE(INDEX('Remediation Plan'!$P$5:$P$104,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2)))), "")</f>
        <v/>
      </c>
      <c r="H15" s="12" t="str">
        <f ca="1">IFERROR(_xlfn.SINGLE(INDEX('Remediation Plan'!$F$5:$F$104,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2)))), "")</f>
        <v/>
      </c>
      <c r="I15" s="12" t="str">
        <f ca="1">IFERROR(_xlfn.SINGLE(INDEX('Remediation Plan'!$S$5:$S$104,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2)))), "")</f>
        <v/>
      </c>
      <c r="J15" s="12" t="str">
        <f ca="1">IFERROR(_xlfn.SINGLE(INDEX('Remediation Plan'!$R$5:$R$104,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2)))), "")</f>
        <v/>
      </c>
    </row>
    <row r="16" spans="1:10" ht="34" customHeight="1" x14ac:dyDescent="0.35">
      <c r="A16" s="12" t="str">
        <f ca="1">IFERROR(_xlfn.SINGLE(INDEX('Remediation Plan'!$A$5:$A$104,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3)))), "")</f>
        <v/>
      </c>
      <c r="B16" s="12" t="str">
        <f ca="1">IFERROR(_xlfn.SINGLE(INDEX('Remediation Plan'!$B$5:$B$104,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3)))), "")</f>
        <v/>
      </c>
      <c r="C16" s="12" t="str">
        <f ca="1">IFERROR(_xlfn.SINGLE(INDEX('Remediation Plan'!$E$5:$E$104,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3)))), "")</f>
        <v/>
      </c>
      <c r="D16" s="12" t="str">
        <f ca="1">IFERROR(_xlfn.SINGLE(INDEX('Remediation Plan'!$I$5:$I$104,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3)))), "")</f>
        <v/>
      </c>
      <c r="E16" s="13" t="str">
        <f ca="1">IFERROR(_xlfn.SINGLE(INDEX('Remediation Plan'!$L$5:$L$104,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3)))), "")</f>
        <v/>
      </c>
      <c r="F16" s="12" t="str">
        <f ca="1">IFERROR(_xlfn.SINGLE(INDEX('Remediation Plan'!$Q$5:$Q$104,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3)))), "")</f>
        <v/>
      </c>
      <c r="G16" s="12" t="str">
        <f ca="1">IFERROR(_xlfn.SINGLE(INDEX('Remediation Plan'!$P$5:$P$104,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3)))), "")</f>
        <v/>
      </c>
      <c r="H16" s="12" t="str">
        <f ca="1">IFERROR(_xlfn.SINGLE(INDEX('Remediation Plan'!$F$5:$F$104,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3)))), "")</f>
        <v/>
      </c>
      <c r="I16" s="12" t="str">
        <f ca="1">IFERROR(_xlfn.SINGLE(INDEX('Remediation Plan'!$S$5:$S$104,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3)))), "")</f>
        <v/>
      </c>
      <c r="J16" s="12" t="str">
        <f ca="1">IFERROR(_xlfn.SINGLE(INDEX('Remediation Plan'!$R$5:$R$104,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3)))), "")</f>
        <v/>
      </c>
    </row>
    <row r="17" spans="1:10" ht="34" customHeight="1" x14ac:dyDescent="0.35">
      <c r="A17" s="12" t="str">
        <f ca="1">IFERROR(_xlfn.SINGLE(INDEX('Remediation Plan'!$A$5:$A$104,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4)))), "")</f>
        <v/>
      </c>
      <c r="B17" s="12" t="str">
        <f ca="1">IFERROR(_xlfn.SINGLE(INDEX('Remediation Plan'!$B$5:$B$104,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4)))), "")</f>
        <v/>
      </c>
      <c r="C17" s="12" t="str">
        <f ca="1">IFERROR(_xlfn.SINGLE(INDEX('Remediation Plan'!$E$5:$E$104,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4)))), "")</f>
        <v/>
      </c>
      <c r="D17" s="12" t="str">
        <f ca="1">IFERROR(_xlfn.SINGLE(INDEX('Remediation Plan'!$I$5:$I$104,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4)))), "")</f>
        <v/>
      </c>
      <c r="E17" s="13" t="str">
        <f ca="1">IFERROR(_xlfn.SINGLE(INDEX('Remediation Plan'!$L$5:$L$104,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4)))), "")</f>
        <v/>
      </c>
      <c r="F17" s="12" t="str">
        <f ca="1">IFERROR(_xlfn.SINGLE(INDEX('Remediation Plan'!$Q$5:$Q$104,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4)))), "")</f>
        <v/>
      </c>
      <c r="G17" s="12" t="str">
        <f ca="1">IFERROR(_xlfn.SINGLE(INDEX('Remediation Plan'!$P$5:$P$104,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4)))), "")</f>
        <v/>
      </c>
      <c r="H17" s="12" t="str">
        <f ca="1">IFERROR(_xlfn.SINGLE(INDEX('Remediation Plan'!$F$5:$F$104,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4)))), "")</f>
        <v/>
      </c>
      <c r="I17" s="12" t="str">
        <f ca="1">IFERROR(_xlfn.SINGLE(INDEX('Remediation Plan'!$S$5:$S$104,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4)))), "")</f>
        <v/>
      </c>
      <c r="J17" s="12" t="str">
        <f ca="1">IFERROR(_xlfn.SINGLE(INDEX('Remediation Plan'!$R$5:$R$104,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4)))), "")</f>
        <v/>
      </c>
    </row>
    <row r="18" spans="1:10" ht="34" customHeight="1" x14ac:dyDescent="0.35">
      <c r="A18" s="12" t="str">
        <f ca="1">IFERROR(_xlfn.SINGLE(INDEX('Remediation Plan'!$A$5:$A$104,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5)))), "")</f>
        <v/>
      </c>
      <c r="B18" s="12" t="str">
        <f ca="1">IFERROR(_xlfn.SINGLE(INDEX('Remediation Plan'!$B$5:$B$104,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5)))), "")</f>
        <v/>
      </c>
      <c r="C18" s="12" t="str">
        <f ca="1">IFERROR(_xlfn.SINGLE(INDEX('Remediation Plan'!$E$5:$E$104,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5)))), "")</f>
        <v/>
      </c>
      <c r="D18" s="12" t="str">
        <f ca="1">IFERROR(_xlfn.SINGLE(INDEX('Remediation Plan'!$I$5:$I$104,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5)))), "")</f>
        <v/>
      </c>
      <c r="E18" s="13" t="str">
        <f ca="1">IFERROR(_xlfn.SINGLE(INDEX('Remediation Plan'!$L$5:$L$104,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5)))), "")</f>
        <v/>
      </c>
      <c r="F18" s="12" t="str">
        <f ca="1">IFERROR(_xlfn.SINGLE(INDEX('Remediation Plan'!$Q$5:$Q$104,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5)))), "")</f>
        <v/>
      </c>
      <c r="G18" s="12" t="str">
        <f ca="1">IFERROR(_xlfn.SINGLE(INDEX('Remediation Plan'!$P$5:$P$104,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5)))), "")</f>
        <v/>
      </c>
      <c r="H18" s="12" t="str">
        <f ca="1">IFERROR(_xlfn.SINGLE(INDEX('Remediation Plan'!$F$5:$F$104,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5)))), "")</f>
        <v/>
      </c>
      <c r="I18" s="12" t="str">
        <f ca="1">IFERROR(_xlfn.SINGLE(INDEX('Remediation Plan'!$S$5:$S$104,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5)))), "")</f>
        <v/>
      </c>
      <c r="J18" s="12" t="str">
        <f ca="1">IFERROR(_xlfn.SINGLE(INDEX('Remediation Plan'!$R$5:$R$104,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5)))), "")</f>
        <v/>
      </c>
    </row>
    <row r="19" spans="1:10" ht="34" customHeight="1" x14ac:dyDescent="0.35">
      <c r="A19" s="12" t="str">
        <f ca="1">IFERROR(_xlfn.SINGLE(INDEX('Remediation Plan'!$A$5:$A$104,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6)))), "")</f>
        <v/>
      </c>
      <c r="B19" s="12" t="str">
        <f ca="1">IFERROR(_xlfn.SINGLE(INDEX('Remediation Plan'!$B$5:$B$104,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6)))), "")</f>
        <v/>
      </c>
      <c r="C19" s="12" t="str">
        <f ca="1">IFERROR(_xlfn.SINGLE(INDEX('Remediation Plan'!$E$5:$E$104,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6)))), "")</f>
        <v/>
      </c>
      <c r="D19" s="12" t="str">
        <f ca="1">IFERROR(_xlfn.SINGLE(INDEX('Remediation Plan'!$I$5:$I$104,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6)))), "")</f>
        <v/>
      </c>
      <c r="E19" s="13" t="str">
        <f ca="1">IFERROR(_xlfn.SINGLE(INDEX('Remediation Plan'!$L$5:$L$104,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6)))), "")</f>
        <v/>
      </c>
      <c r="F19" s="12" t="str">
        <f ca="1">IFERROR(_xlfn.SINGLE(INDEX('Remediation Plan'!$Q$5:$Q$104,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6)))), "")</f>
        <v/>
      </c>
      <c r="G19" s="12" t="str">
        <f ca="1">IFERROR(_xlfn.SINGLE(INDEX('Remediation Plan'!$P$5:$P$104,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6)))), "")</f>
        <v/>
      </c>
      <c r="H19" s="12" t="str">
        <f ca="1">IFERROR(_xlfn.SINGLE(INDEX('Remediation Plan'!$F$5:$F$104,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6)))), "")</f>
        <v/>
      </c>
      <c r="I19" s="12" t="str">
        <f ca="1">IFERROR(_xlfn.SINGLE(INDEX('Remediation Plan'!$S$5:$S$104,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6)))), "")</f>
        <v/>
      </c>
      <c r="J19" s="12" t="str">
        <f ca="1">IFERROR(_xlfn.SINGLE(INDEX('Remediation Plan'!$R$5:$R$104,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6)))), "")</f>
        <v/>
      </c>
    </row>
    <row r="20" spans="1:10" ht="34" customHeight="1" x14ac:dyDescent="0.35">
      <c r="A20" s="12" t="str">
        <f ca="1">IFERROR(_xlfn.SINGLE(INDEX('Remediation Plan'!$A$5:$A$104,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7)))), "")</f>
        <v/>
      </c>
      <c r="B20" s="12" t="str">
        <f ca="1">IFERROR(_xlfn.SINGLE(INDEX('Remediation Plan'!$B$5:$B$104,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7)))), "")</f>
        <v/>
      </c>
      <c r="C20" s="12" t="str">
        <f ca="1">IFERROR(_xlfn.SINGLE(INDEX('Remediation Plan'!$E$5:$E$104,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7)))), "")</f>
        <v/>
      </c>
      <c r="D20" s="12" t="str">
        <f ca="1">IFERROR(_xlfn.SINGLE(INDEX('Remediation Plan'!$I$5:$I$104,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7)))), "")</f>
        <v/>
      </c>
      <c r="E20" s="13" t="str">
        <f ca="1">IFERROR(_xlfn.SINGLE(INDEX('Remediation Plan'!$L$5:$L$104,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7)))), "")</f>
        <v/>
      </c>
      <c r="F20" s="12" t="str">
        <f ca="1">IFERROR(_xlfn.SINGLE(INDEX('Remediation Plan'!$Q$5:$Q$104,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7)))), "")</f>
        <v/>
      </c>
      <c r="G20" s="12" t="str">
        <f ca="1">IFERROR(_xlfn.SINGLE(INDEX('Remediation Plan'!$P$5:$P$104,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7)))), "")</f>
        <v/>
      </c>
      <c r="H20" s="12" t="str">
        <f ca="1">IFERROR(_xlfn.SINGLE(INDEX('Remediation Plan'!$F$5:$F$104,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7)))), "")</f>
        <v/>
      </c>
      <c r="I20" s="12" t="str">
        <f ca="1">IFERROR(_xlfn.SINGLE(INDEX('Remediation Plan'!$S$5:$S$104,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7)))), "")</f>
        <v/>
      </c>
      <c r="J20" s="12" t="str">
        <f ca="1">IFERROR(_xlfn.SINGLE(INDEX('Remediation Plan'!$R$5:$R$104,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7)))), "")</f>
        <v/>
      </c>
    </row>
    <row r="21" spans="1:10" ht="34" customHeight="1" x14ac:dyDescent="0.35">
      <c r="A21" s="12" t="str">
        <f ca="1">IFERROR(_xlfn.SINGLE(INDEX('Remediation Plan'!$A$5:$A$104,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8)))), "")</f>
        <v/>
      </c>
      <c r="B21" s="12" t="str">
        <f ca="1">IFERROR(_xlfn.SINGLE(INDEX('Remediation Plan'!$B$5:$B$104,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8)))), "")</f>
        <v/>
      </c>
      <c r="C21" s="12" t="str">
        <f ca="1">IFERROR(_xlfn.SINGLE(INDEX('Remediation Plan'!$E$5:$E$104,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8)))), "")</f>
        <v/>
      </c>
      <c r="D21" s="12" t="str">
        <f ca="1">IFERROR(_xlfn.SINGLE(INDEX('Remediation Plan'!$I$5:$I$104,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8)))), "")</f>
        <v/>
      </c>
      <c r="E21" s="13" t="str">
        <f ca="1">IFERROR(_xlfn.SINGLE(INDEX('Remediation Plan'!$L$5:$L$104,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8)))), "")</f>
        <v/>
      </c>
      <c r="F21" s="12" t="str">
        <f ca="1">IFERROR(_xlfn.SINGLE(INDEX('Remediation Plan'!$Q$5:$Q$104,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8)))), "")</f>
        <v/>
      </c>
      <c r="G21" s="12" t="str">
        <f ca="1">IFERROR(_xlfn.SINGLE(INDEX('Remediation Plan'!$P$5:$P$104,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8)))), "")</f>
        <v/>
      </c>
      <c r="H21" s="12" t="str">
        <f ca="1">IFERROR(_xlfn.SINGLE(INDEX('Remediation Plan'!$F$5:$F$104,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8)))), "")</f>
        <v/>
      </c>
      <c r="I21" s="12" t="str">
        <f ca="1">IFERROR(_xlfn.SINGLE(INDEX('Remediation Plan'!$S$5:$S$104,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8)))), "")</f>
        <v/>
      </c>
      <c r="J21" s="12" t="str">
        <f ca="1">IFERROR(_xlfn.SINGLE(INDEX('Remediation Plan'!$R$5:$R$104,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8)))), "")</f>
        <v/>
      </c>
    </row>
    <row r="22" spans="1:10" ht="34" customHeight="1" x14ac:dyDescent="0.35">
      <c r="A22" s="12" t="str">
        <f ca="1">IFERROR(_xlfn.SINGLE(INDEX('Remediation Plan'!$A$5:$A$104,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9)))), "")</f>
        <v/>
      </c>
      <c r="B22" s="12" t="str">
        <f ca="1">IFERROR(_xlfn.SINGLE(INDEX('Remediation Plan'!$B$5:$B$104,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9)))), "")</f>
        <v/>
      </c>
      <c r="C22" s="12" t="str">
        <f ca="1">IFERROR(_xlfn.SINGLE(INDEX('Remediation Plan'!$E$5:$E$104,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9)))), "")</f>
        <v/>
      </c>
      <c r="D22" s="12" t="str">
        <f ca="1">IFERROR(_xlfn.SINGLE(INDEX('Remediation Plan'!$I$5:$I$104,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9)))), "")</f>
        <v/>
      </c>
      <c r="E22" s="13" t="str">
        <f ca="1">IFERROR(_xlfn.SINGLE(INDEX('Remediation Plan'!$L$5:$L$104,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9)))), "")</f>
        <v/>
      </c>
      <c r="F22" s="12" t="str">
        <f ca="1">IFERROR(_xlfn.SINGLE(INDEX('Remediation Plan'!$Q$5:$Q$104,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9)))), "")</f>
        <v/>
      </c>
      <c r="G22" s="12" t="str">
        <f ca="1">IFERROR(_xlfn.SINGLE(INDEX('Remediation Plan'!$P$5:$P$104,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9)))), "")</f>
        <v/>
      </c>
      <c r="H22" s="12" t="str">
        <f ca="1">IFERROR(_xlfn.SINGLE(INDEX('Remediation Plan'!$F$5:$F$104,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9)))), "")</f>
        <v/>
      </c>
      <c r="I22" s="12" t="str">
        <f ca="1">IFERROR(_xlfn.SINGLE(INDEX('Remediation Plan'!$S$5:$S$104,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9)))), "")</f>
        <v/>
      </c>
      <c r="J22" s="12" t="str">
        <f ca="1">IFERROR(_xlfn.SINGLE(INDEX('Remediation Plan'!$R$5:$R$104,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9)))), "")</f>
        <v/>
      </c>
    </row>
    <row r="23" spans="1:10" ht="34" customHeight="1" x14ac:dyDescent="0.35">
      <c r="A23" s="12" t="str">
        <f ca="1">IFERROR(_xlfn.SINGLE(INDEX('Remediation Plan'!$A$5:$A$104,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10)))), "")</f>
        <v/>
      </c>
      <c r="B23" s="12" t="str">
        <f ca="1">IFERROR(_xlfn.SINGLE(INDEX('Remediation Plan'!$B$5:$B$104,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10)))), "")</f>
        <v/>
      </c>
      <c r="C23" s="12" t="str">
        <f ca="1">IFERROR(_xlfn.SINGLE(INDEX('Remediation Plan'!$E$5:$E$104,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10)))), "")</f>
        <v/>
      </c>
      <c r="D23" s="12" t="str">
        <f ca="1">IFERROR(_xlfn.SINGLE(INDEX('Remediation Plan'!$I$5:$I$104,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10)))), "")</f>
        <v/>
      </c>
      <c r="E23" s="13" t="str">
        <f ca="1">IFERROR(_xlfn.SINGLE(INDEX('Remediation Plan'!$L$5:$L$104,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10)))), "")</f>
        <v/>
      </c>
      <c r="F23" s="12" t="str">
        <f ca="1">IFERROR(_xlfn.SINGLE(INDEX('Remediation Plan'!$Q$5:$Q$104,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10)))), "")</f>
        <v/>
      </c>
      <c r="G23" s="12" t="str">
        <f ca="1">IFERROR(_xlfn.SINGLE(INDEX('Remediation Plan'!$P$5:$P$104,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10)))), "")</f>
        <v/>
      </c>
      <c r="H23" s="12" t="str">
        <f ca="1">IFERROR(_xlfn.SINGLE(INDEX('Remediation Plan'!$F$5:$F$104,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10)))), "")</f>
        <v/>
      </c>
      <c r="I23" s="12" t="str">
        <f ca="1">IFERROR(_xlfn.SINGLE(INDEX('Remediation Plan'!$S$5:$S$104,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10)))), "")</f>
        <v/>
      </c>
      <c r="J23" s="12" t="str">
        <f ca="1">IFERROR(_xlfn.SINGLE(INDEX('Remediation Plan'!$R$5:$R$104,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10)))), "")</f>
        <v/>
      </c>
    </row>
    <row r="24" spans="1:10" ht="34" customHeight="1" x14ac:dyDescent="0.35">
      <c r="A24" s="12" t="str">
        <f ca="1">IFERROR(_xlfn.SINGLE(INDEX('Remediation Plan'!$A$5:$A$104,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11)))), "")</f>
        <v/>
      </c>
      <c r="B24" s="12" t="str">
        <f ca="1">IFERROR(_xlfn.SINGLE(INDEX('Remediation Plan'!$B$5:$B$104,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11)))), "")</f>
        <v/>
      </c>
      <c r="C24" s="12" t="str">
        <f ca="1">IFERROR(_xlfn.SINGLE(INDEX('Remediation Plan'!$E$5:$E$104,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11)))), "")</f>
        <v/>
      </c>
      <c r="D24" s="12" t="str">
        <f ca="1">IFERROR(_xlfn.SINGLE(INDEX('Remediation Plan'!$I$5:$I$104,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11)))), "")</f>
        <v/>
      </c>
      <c r="E24" s="13" t="str">
        <f ca="1">IFERROR(_xlfn.SINGLE(INDEX('Remediation Plan'!$L$5:$L$104,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11)))), "")</f>
        <v/>
      </c>
      <c r="F24" s="12" t="str">
        <f ca="1">IFERROR(_xlfn.SINGLE(INDEX('Remediation Plan'!$Q$5:$Q$104,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11)))), "")</f>
        <v/>
      </c>
      <c r="G24" s="12" t="str">
        <f ca="1">IFERROR(_xlfn.SINGLE(INDEX('Remediation Plan'!$P$5:$P$104,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11)))), "")</f>
        <v/>
      </c>
      <c r="H24" s="12" t="str">
        <f ca="1">IFERROR(_xlfn.SINGLE(INDEX('Remediation Plan'!$F$5:$F$104,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11)))), "")</f>
        <v/>
      </c>
      <c r="I24" s="12" t="str">
        <f ca="1">IFERROR(_xlfn.SINGLE(INDEX('Remediation Plan'!$S$5:$S$104,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11)))), "")</f>
        <v/>
      </c>
      <c r="J24" s="12" t="str">
        <f ca="1">IFERROR(_xlfn.SINGLE(INDEX('Remediation Plan'!$R$5:$R$104,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11)))), "")</f>
        <v/>
      </c>
    </row>
    <row r="25" spans="1:10" ht="34" customHeight="1" x14ac:dyDescent="0.35">
      <c r="A25" s="12" t="str">
        <f ca="1">IFERROR(_xlfn.SINGLE(INDEX('Remediation Plan'!$A$5:$A$104,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12)))), "")</f>
        <v/>
      </c>
      <c r="B25" s="12" t="str">
        <f ca="1">IFERROR(_xlfn.SINGLE(INDEX('Remediation Plan'!$B$5:$B$104,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12)))), "")</f>
        <v/>
      </c>
      <c r="C25" s="12" t="str">
        <f ca="1">IFERROR(_xlfn.SINGLE(INDEX('Remediation Plan'!$E$5:$E$104,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12)))), "")</f>
        <v/>
      </c>
      <c r="D25" s="12" t="str">
        <f ca="1">IFERROR(_xlfn.SINGLE(INDEX('Remediation Plan'!$I$5:$I$104,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12)))), "")</f>
        <v/>
      </c>
      <c r="E25" s="13" t="str">
        <f ca="1">IFERROR(_xlfn.SINGLE(INDEX('Remediation Plan'!$L$5:$L$104,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12)))), "")</f>
        <v/>
      </c>
      <c r="F25" s="12" t="str">
        <f ca="1">IFERROR(_xlfn.SINGLE(INDEX('Remediation Plan'!$Q$5:$Q$104,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12)))), "")</f>
        <v/>
      </c>
      <c r="G25" s="12" t="str">
        <f ca="1">IFERROR(_xlfn.SINGLE(INDEX('Remediation Plan'!$P$5:$P$104,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12)))), "")</f>
        <v/>
      </c>
      <c r="H25" s="12" t="str">
        <f ca="1">IFERROR(_xlfn.SINGLE(INDEX('Remediation Plan'!$F$5:$F$104,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12)))), "")</f>
        <v/>
      </c>
      <c r="I25" s="12" t="str">
        <f ca="1">IFERROR(_xlfn.SINGLE(INDEX('Remediation Plan'!$S$5:$S$104,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12)))), "")</f>
        <v/>
      </c>
      <c r="J25" s="12" t="str">
        <f ca="1">IFERROR(_xlfn.SINGLE(INDEX('Remediation Plan'!$R$5:$R$104,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12)))), "")</f>
        <v/>
      </c>
    </row>
    <row r="26" spans="1:10" ht="34" customHeight="1" x14ac:dyDescent="0.35">
      <c r="A26" s="12" t="str">
        <f ca="1">IFERROR(_xlfn.SINGLE(INDEX('Remediation Plan'!$A$5:$A$104,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13)))), "")</f>
        <v/>
      </c>
      <c r="B26" s="12" t="str">
        <f ca="1">IFERROR(_xlfn.SINGLE(INDEX('Remediation Plan'!$B$5:$B$104,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13)))), "")</f>
        <v/>
      </c>
      <c r="C26" s="12" t="str">
        <f ca="1">IFERROR(_xlfn.SINGLE(INDEX('Remediation Plan'!$E$5:$E$104,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13)))), "")</f>
        <v/>
      </c>
      <c r="D26" s="12" t="str">
        <f ca="1">IFERROR(_xlfn.SINGLE(INDEX('Remediation Plan'!$I$5:$I$104,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13)))), "")</f>
        <v/>
      </c>
      <c r="E26" s="13" t="str">
        <f ca="1">IFERROR(_xlfn.SINGLE(INDEX('Remediation Plan'!$L$5:$L$104,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13)))), "")</f>
        <v/>
      </c>
      <c r="F26" s="12" t="str">
        <f ca="1">IFERROR(_xlfn.SINGLE(INDEX('Remediation Plan'!$Q$5:$Q$104,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13)))), "")</f>
        <v/>
      </c>
      <c r="G26" s="12" t="str">
        <f ca="1">IFERROR(_xlfn.SINGLE(INDEX('Remediation Plan'!$P$5:$P$104,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13)))), "")</f>
        <v/>
      </c>
      <c r="H26" s="12" t="str">
        <f ca="1">IFERROR(_xlfn.SINGLE(INDEX('Remediation Plan'!$F$5:$F$104,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13)))), "")</f>
        <v/>
      </c>
      <c r="I26" s="12" t="str">
        <f ca="1">IFERROR(_xlfn.SINGLE(INDEX('Remediation Plan'!$S$5:$S$104,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13)))), "")</f>
        <v/>
      </c>
      <c r="J26" s="12" t="str">
        <f ca="1">IFERROR(_xlfn.SINGLE(INDEX('Remediation Plan'!$R$5:$R$104,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13)))), "")</f>
        <v/>
      </c>
    </row>
    <row r="27" spans="1:10" ht="34" customHeight="1" x14ac:dyDescent="0.35">
      <c r="A27" s="12" t="str">
        <f ca="1">IFERROR(_xlfn.SINGLE(INDEX('Remediation Plan'!$A$5:$A$104,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14)))), "")</f>
        <v/>
      </c>
      <c r="B27" s="12" t="str">
        <f ca="1">IFERROR(_xlfn.SINGLE(INDEX('Remediation Plan'!$B$5:$B$104,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14)))), "")</f>
        <v/>
      </c>
      <c r="C27" s="12" t="str">
        <f ca="1">IFERROR(_xlfn.SINGLE(INDEX('Remediation Plan'!$E$5:$E$104,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14)))), "")</f>
        <v/>
      </c>
      <c r="D27" s="12" t="str">
        <f ca="1">IFERROR(_xlfn.SINGLE(INDEX('Remediation Plan'!$I$5:$I$104,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14)))), "")</f>
        <v/>
      </c>
      <c r="E27" s="13" t="str">
        <f ca="1">IFERROR(_xlfn.SINGLE(INDEX('Remediation Plan'!$L$5:$L$104,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14)))), "")</f>
        <v/>
      </c>
      <c r="F27" s="12" t="str">
        <f ca="1">IFERROR(_xlfn.SINGLE(INDEX('Remediation Plan'!$Q$5:$Q$104,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14)))), "")</f>
        <v/>
      </c>
      <c r="G27" s="12" t="str">
        <f ca="1">IFERROR(_xlfn.SINGLE(INDEX('Remediation Plan'!$P$5:$P$104,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14)))), "")</f>
        <v/>
      </c>
      <c r="H27" s="12" t="str">
        <f ca="1">IFERROR(_xlfn.SINGLE(INDEX('Remediation Plan'!$F$5:$F$104,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14)))), "")</f>
        <v/>
      </c>
      <c r="I27" s="12" t="str">
        <f ca="1">IFERROR(_xlfn.SINGLE(INDEX('Remediation Plan'!$S$5:$S$104,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14)))), "")</f>
        <v/>
      </c>
      <c r="J27" s="12" t="str">
        <f ca="1">IFERROR(_xlfn.SINGLE(INDEX('Remediation Plan'!$R$5:$R$104,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14)))), "")</f>
        <v/>
      </c>
    </row>
    <row r="28" spans="1:10" ht="34" customHeight="1" x14ac:dyDescent="0.35">
      <c r="A28" s="12" t="str">
        <f ca="1">IFERROR(_xlfn.SINGLE(INDEX('Remediation Plan'!$A$5:$A$104,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15)))), "")</f>
        <v/>
      </c>
      <c r="B28" s="12" t="str">
        <f ca="1">IFERROR(_xlfn.SINGLE(INDEX('Remediation Plan'!$B$5:$B$104,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15)))), "")</f>
        <v/>
      </c>
      <c r="C28" s="12" t="str">
        <f ca="1">IFERROR(_xlfn.SINGLE(INDEX('Remediation Plan'!$E$5:$E$104,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15)))), "")</f>
        <v/>
      </c>
      <c r="D28" s="12" t="str">
        <f ca="1">IFERROR(_xlfn.SINGLE(INDEX('Remediation Plan'!$I$5:$I$104,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15)))), "")</f>
        <v/>
      </c>
      <c r="E28" s="13" t="str">
        <f ca="1">IFERROR(_xlfn.SINGLE(INDEX('Remediation Plan'!$L$5:$L$104,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15)))), "")</f>
        <v/>
      </c>
      <c r="F28" s="12" t="str">
        <f ca="1">IFERROR(_xlfn.SINGLE(INDEX('Remediation Plan'!$Q$5:$Q$104,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15)))), "")</f>
        <v/>
      </c>
      <c r="G28" s="12" t="str">
        <f ca="1">IFERROR(_xlfn.SINGLE(INDEX('Remediation Plan'!$P$5:$P$104,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15)))), "")</f>
        <v/>
      </c>
      <c r="H28" s="12" t="str">
        <f ca="1">IFERROR(_xlfn.SINGLE(INDEX('Remediation Plan'!$F$5:$F$104,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15)))), "")</f>
        <v/>
      </c>
      <c r="I28" s="12" t="str">
        <f ca="1">IFERROR(_xlfn.SINGLE(INDEX('Remediation Plan'!$S$5:$S$104,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15)))), "")</f>
        <v/>
      </c>
      <c r="J28" s="12" t="str">
        <f ca="1">IFERROR(_xlfn.SINGLE(INDEX('Remediation Plan'!$R$5:$R$104, _xlfn.SINGLE(_xlfn.AGGREGATE(15, 6, (_xlfn.SINGLE(ROW('Remediation Plan'!$A$5:$A$104)) - ROW('Remediation Plan'!$A$5) + 1) / (((_xlfn.SINGLE('Remediation Plan'!$T$5:$T$104) = "Overdue") + (_xlfn.SINGLE('Remediation Plan'!$U$5:$U$104) = 1) + (_xlfn.SINGLE('Remediation Plan'!$F$5:$F$104) = "Yes") + (_xlfn.SINGLE('Remediation Plan'!$Q$5:$Q$104) = "Implemented, Pending Validation") + (_xlfn.SINGLE('Remediation Plan'!$Q$5:$Q$104) = "Risk Accepted")) &gt; 0), 15)))), "")</f>
        <v/>
      </c>
    </row>
    <row r="31" spans="1:10" x14ac:dyDescent="0.35">
      <c r="A31" s="22" t="s">
        <v>169</v>
      </c>
      <c r="B31" s="17"/>
      <c r="C31" s="17"/>
      <c r="D31" s="17"/>
      <c r="E31" s="17"/>
      <c r="F31" s="17"/>
      <c r="G31" s="17"/>
      <c r="H31" s="17"/>
      <c r="I31" s="17"/>
      <c r="J31" s="17"/>
    </row>
    <row r="32" spans="1:10" ht="26.15" customHeight="1" x14ac:dyDescent="0.35">
      <c r="A32" s="14" t="s">
        <v>170</v>
      </c>
      <c r="B32" s="19" t="s">
        <v>171</v>
      </c>
      <c r="C32" s="17"/>
      <c r="D32" s="17"/>
      <c r="E32" s="17"/>
      <c r="F32" s="17"/>
      <c r="G32" s="17"/>
      <c r="H32" s="17"/>
      <c r="I32" s="17"/>
      <c r="J32" s="17"/>
    </row>
    <row r="33" spans="1:10" ht="26.15" customHeight="1" x14ac:dyDescent="0.35">
      <c r="A33" s="14" t="s">
        <v>172</v>
      </c>
      <c r="B33" s="19" t="s">
        <v>173</v>
      </c>
      <c r="C33" s="17"/>
      <c r="D33" s="17"/>
      <c r="E33" s="17"/>
      <c r="F33" s="17"/>
      <c r="G33" s="17"/>
      <c r="H33" s="17"/>
      <c r="I33" s="17"/>
      <c r="J33" s="17"/>
    </row>
    <row r="34" spans="1:10" ht="26.15" customHeight="1" x14ac:dyDescent="0.35">
      <c r="A34" s="14" t="s">
        <v>174</v>
      </c>
      <c r="B34" s="19" t="s">
        <v>175</v>
      </c>
      <c r="C34" s="17"/>
      <c r="D34" s="17"/>
      <c r="E34" s="17"/>
      <c r="F34" s="17"/>
      <c r="G34" s="17"/>
      <c r="H34" s="17"/>
      <c r="I34" s="17"/>
      <c r="J34" s="17"/>
    </row>
    <row r="35" spans="1:10" ht="26.15" customHeight="1" x14ac:dyDescent="0.35">
      <c r="A35" s="14" t="s">
        <v>176</v>
      </c>
      <c r="B35" s="19" t="s">
        <v>177</v>
      </c>
      <c r="C35" s="17"/>
      <c r="D35" s="17"/>
      <c r="E35" s="17"/>
      <c r="F35" s="17"/>
      <c r="G35" s="17"/>
      <c r="H35" s="17"/>
      <c r="I35" s="17"/>
      <c r="J35" s="17"/>
    </row>
    <row r="36" spans="1:10" ht="26.15" customHeight="1" x14ac:dyDescent="0.35">
      <c r="A36" s="14" t="s">
        <v>178</v>
      </c>
      <c r="B36" s="19" t="s">
        <v>179</v>
      </c>
      <c r="C36" s="17"/>
      <c r="D36" s="17"/>
      <c r="E36" s="17"/>
      <c r="F36" s="17"/>
      <c r="G36" s="17"/>
      <c r="H36" s="17"/>
      <c r="I36" s="17"/>
      <c r="J36" s="17"/>
    </row>
  </sheetData>
  <mergeCells count="26">
    <mergeCell ref="E6:F7"/>
    <mergeCell ref="G6:H7"/>
    <mergeCell ref="C5:D5"/>
    <mergeCell ref="E5:F5"/>
    <mergeCell ref="A4:J4"/>
    <mergeCell ref="A31:J31"/>
    <mergeCell ref="B34:J34"/>
    <mergeCell ref="A9:B10"/>
    <mergeCell ref="G9:H10"/>
    <mergeCell ref="B33:J33"/>
    <mergeCell ref="A1:J1"/>
    <mergeCell ref="C6:D7"/>
    <mergeCell ref="B36:J36"/>
    <mergeCell ref="B32:J32"/>
    <mergeCell ref="A5:B5"/>
    <mergeCell ref="G5:H5"/>
    <mergeCell ref="B35:J35"/>
    <mergeCell ref="A8:B8"/>
    <mergeCell ref="C8:D8"/>
    <mergeCell ref="A6:B7"/>
    <mergeCell ref="A12:J12"/>
    <mergeCell ref="A2:J2"/>
    <mergeCell ref="C9:D10"/>
    <mergeCell ref="E9:F10"/>
    <mergeCell ref="G8:H8"/>
    <mergeCell ref="E8:F8"/>
  </mergeCells>
  <pageMargins left="0.3" right="0.3" top="0.5" bottom="0.5" header="0.2" footer="0.2"/>
  <pageSetup fitToHeight="0" orientation="landscape"/>
  <headerFooter>
    <oddFooter>&amp;CAuditOne | Closed or Corrected?&amp;RPage &amp;P of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4"/>
  <sheetViews>
    <sheetView showGridLines="0" zoomScale="90" workbookViewId="0">
      <pane ySplit="4" topLeftCell="A5" activePane="bottomLeft" state="frozen"/>
      <selection pane="bottomLeft"/>
    </sheetView>
  </sheetViews>
  <sheetFormatPr defaultRowHeight="14.5" x14ac:dyDescent="0.35"/>
  <cols>
    <col min="1" max="6" width="31" customWidth="1"/>
  </cols>
  <sheetData>
    <row r="1" spans="1:6" ht="32.15" customHeight="1" x14ac:dyDescent="0.35">
      <c r="A1" s="18" t="s">
        <v>180</v>
      </c>
      <c r="B1" s="17"/>
      <c r="C1" s="17"/>
      <c r="D1" s="17"/>
      <c r="E1" s="17"/>
      <c r="F1" s="17"/>
    </row>
    <row r="2" spans="1:6" ht="30" customHeight="1" x14ac:dyDescent="0.35">
      <c r="A2" s="16" t="s">
        <v>181</v>
      </c>
      <c r="B2" s="17"/>
      <c r="C2" s="17"/>
      <c r="D2" s="17"/>
      <c r="E2" s="17"/>
      <c r="F2" s="17"/>
    </row>
    <row r="4" spans="1:6" x14ac:dyDescent="0.35">
      <c r="A4" s="15" t="s">
        <v>71</v>
      </c>
      <c r="B4" s="15" t="s">
        <v>106</v>
      </c>
      <c r="C4" s="15" t="s">
        <v>182</v>
      </c>
      <c r="D4" s="15" t="s">
        <v>105</v>
      </c>
      <c r="E4" s="15" t="s">
        <v>183</v>
      </c>
      <c r="F4" s="15" t="s">
        <v>85</v>
      </c>
    </row>
    <row r="5" spans="1:6" x14ac:dyDescent="0.35">
      <c r="A5" t="s">
        <v>184</v>
      </c>
      <c r="B5" t="s">
        <v>148</v>
      </c>
      <c r="C5" t="s">
        <v>115</v>
      </c>
      <c r="D5" t="s">
        <v>185</v>
      </c>
      <c r="E5" t="s">
        <v>186</v>
      </c>
      <c r="F5" t="s">
        <v>187</v>
      </c>
    </row>
    <row r="6" spans="1:6" x14ac:dyDescent="0.35">
      <c r="A6" t="s">
        <v>188</v>
      </c>
      <c r="B6" t="s">
        <v>150</v>
      </c>
      <c r="C6" t="s">
        <v>189</v>
      </c>
      <c r="D6" t="s">
        <v>190</v>
      </c>
      <c r="E6" t="s">
        <v>191</v>
      </c>
      <c r="F6" t="s">
        <v>192</v>
      </c>
    </row>
    <row r="7" spans="1:6" x14ac:dyDescent="0.35">
      <c r="A7" t="s">
        <v>193</v>
      </c>
      <c r="B7" t="s">
        <v>152</v>
      </c>
      <c r="C7" t="s">
        <v>194</v>
      </c>
      <c r="D7" t="s">
        <v>195</v>
      </c>
      <c r="E7" t="s">
        <v>196</v>
      </c>
      <c r="F7" t="s">
        <v>197</v>
      </c>
    </row>
    <row r="8" spans="1:6" x14ac:dyDescent="0.35">
      <c r="A8" t="s">
        <v>198</v>
      </c>
      <c r="B8" t="s">
        <v>154</v>
      </c>
      <c r="D8" t="s">
        <v>199</v>
      </c>
      <c r="E8" t="s">
        <v>200</v>
      </c>
      <c r="F8" t="s">
        <v>201</v>
      </c>
    </row>
    <row r="9" spans="1:6" x14ac:dyDescent="0.35">
      <c r="D9" t="s">
        <v>202</v>
      </c>
      <c r="E9" t="s">
        <v>203</v>
      </c>
      <c r="F9" t="s">
        <v>204</v>
      </c>
    </row>
    <row r="10" spans="1:6" x14ac:dyDescent="0.35">
      <c r="D10" t="s">
        <v>205</v>
      </c>
      <c r="E10" t="s">
        <v>206</v>
      </c>
      <c r="F10" t="s">
        <v>207</v>
      </c>
    </row>
    <row r="11" spans="1:6" x14ac:dyDescent="0.35">
      <c r="E11" t="s">
        <v>208</v>
      </c>
      <c r="F11" t="s">
        <v>209</v>
      </c>
    </row>
    <row r="12" spans="1:6" x14ac:dyDescent="0.35">
      <c r="F12" t="s">
        <v>210</v>
      </c>
    </row>
    <row r="13" spans="1:6" x14ac:dyDescent="0.35">
      <c r="F13" t="s">
        <v>211</v>
      </c>
    </row>
    <row r="14" spans="1:6" x14ac:dyDescent="0.35">
      <c r="F14" t="s">
        <v>208</v>
      </c>
    </row>
  </sheetData>
  <mergeCells count="2">
    <mergeCell ref="A2:F2"/>
    <mergeCell ref="A1:F1"/>
  </mergeCells>
  <pageMargins left="0.3" right="0.3" top="0.5" bottom="0.5" header="0.2" footer="0.2"/>
  <pageSetup fitToHeight="0"/>
  <headerFooter>
    <oddFooter>&amp;CAuditOne | Closed or Corrected?&amp;RPage &amp;P of &amp;N</oddFooter>
  </headerFooter>
</worksheet>
</file>

<file path=docMetadata/LabelInfo.xml><?xml version="1.0" encoding="utf-8"?>
<clbl:labelList xmlns:clbl="http://schemas.microsoft.com/office/2020/mipLabelMetadata">
  <clbl:label id="{42c1f94e-5af4-4b1a-bbe8-188ef3cbc668}" enabled="1" method="Standard" siteId="{0f98c19b-4a28-494b-a957-b93e4ea2820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Start Here</vt:lpstr>
      <vt:lpstr>Corrective Action Checklist</vt:lpstr>
      <vt:lpstr>Root Cause Worksheet</vt:lpstr>
      <vt:lpstr>Remediation Plan</vt:lpstr>
      <vt:lpstr>Closure Decision Guide</vt:lpstr>
      <vt:lpstr>Committee Dashboard</vt:lpstr>
      <vt:lpstr>Lists</vt:lpstr>
      <vt:lpstr>'Committee Dashboard'!Print_Titles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Loren Shade</dc:creator>
  <cp:keywords/>
  <dc:description/>
  <cp:lastModifiedBy>Denise Shade</cp:lastModifiedBy>
  <cp:revision/>
  <dcterms:created xsi:type="dcterms:W3CDTF">2026-08-29T03:34:00Z</dcterms:created>
  <dcterms:modified xsi:type="dcterms:W3CDTF">2026-08-29T21:03:02Z</dcterms:modified>
  <cp:category/>
  <cp:contentStatus/>
</cp:coreProperties>
</file>